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WORK-STORAGE\Public\Partage\PROJETS_DU_CBE\#035-ARBRES DISTRIBUTION, Bande riveraine, VÉGÉTAUX\Travaux en cours\"/>
    </mc:Choice>
  </mc:AlternateContent>
  <xr:revisionPtr revIDLastSave="0" documentId="13_ncr:1_{30BE4C0A-7955-41BF-A1D6-E491434A69AB}" xr6:coauthVersionLast="45" xr6:coauthVersionMax="45" xr10:uidLastSave="{00000000-0000-0000-0000-000000000000}"/>
  <workbookProtection lockStructure="1"/>
  <bookViews>
    <workbookView xWindow="-28920" yWindow="-120" windowWidth="29040" windowHeight="15840" xr2:uid="{00000000-000D-0000-FFFF-FFFF00000000}"/>
  </bookViews>
  <sheets>
    <sheet name="Compilation" sheetId="6" r:id="rId1"/>
    <sheet name=" Arbuste-fougère-vigne" sheetId="1" r:id="rId2"/>
    <sheet name="Arbres" sheetId="3" r:id="rId3"/>
  </sheets>
  <definedNames>
    <definedName name="aspect" localSheetId="1">' Arbuste-fougère-vigne'!#REF!</definedName>
    <definedName name="aspect" localSheetId="2">Arbres!$B$34</definedName>
    <definedName name="autresinfos" localSheetId="1">' Arbuste-fougère-vigne'!#REF!</definedName>
    <definedName name="autresinfos" localSheetId="2">Arbres!$B$49</definedName>
    <definedName name="habitat" localSheetId="1">' Arbuste-fougère-vigne'!$A$30</definedName>
    <definedName name="habitat" localSheetId="2">Arbres!$B$40</definedName>
    <definedName name="_xlnm.Print_Area" localSheetId="1">' Arbuste-fougère-vigne'!$A$1:$H$55</definedName>
    <definedName name="_xlnm.Print_Area" localSheetId="2">Arbres!$A$1:$H$30</definedName>
    <definedName name="_xlnm.Print_Area" localSheetId="0">Compilation!$A$1:$G$54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3" l="1"/>
  <c r="G39" i="1"/>
  <c r="G47" i="1"/>
  <c r="G48" i="1"/>
  <c r="G25" i="1"/>
  <c r="G52" i="1" l="1"/>
  <c r="A53" i="1"/>
  <c r="G8" i="3"/>
  <c r="A21" i="3"/>
  <c r="B46" i="6" s="1"/>
  <c r="G20" i="3"/>
  <c r="G19" i="3"/>
  <c r="G18" i="3"/>
  <c r="G29" i="3" l="1"/>
  <c r="B36" i="6" s="1"/>
  <c r="G26" i="3"/>
  <c r="B27" i="6" s="1"/>
  <c r="G27" i="3"/>
  <c r="G28" i="3"/>
  <c r="B29" i="6" s="1"/>
  <c r="A16" i="3"/>
  <c r="B45" i="6" s="1"/>
  <c r="A5" i="3"/>
  <c r="B41" i="6"/>
  <c r="B43" i="6"/>
  <c r="A49" i="1"/>
  <c r="A29" i="1"/>
  <c r="B40" i="6" s="1"/>
  <c r="G4" i="3"/>
  <c r="G23" i="1"/>
  <c r="G13" i="1"/>
  <c r="G20" i="1"/>
  <c r="G12" i="3"/>
  <c r="G13" i="3"/>
  <c r="G44" i="1"/>
  <c r="G45" i="1"/>
  <c r="G43" i="1"/>
  <c r="G19" i="1"/>
  <c r="G18" i="1"/>
  <c r="G41" i="1"/>
  <c r="G40" i="1"/>
  <c r="G51" i="1"/>
  <c r="G46" i="1"/>
  <c r="G42" i="1"/>
  <c r="G38" i="1"/>
  <c r="G37" i="1"/>
  <c r="G36" i="1"/>
  <c r="G35" i="1"/>
  <c r="G34" i="1"/>
  <c r="G33" i="1"/>
  <c r="G10" i="1"/>
  <c r="G31" i="1"/>
  <c r="G5" i="1"/>
  <c r="G6" i="1"/>
  <c r="G15" i="3"/>
  <c r="G8" i="1"/>
  <c r="G4" i="1"/>
  <c r="G9" i="1"/>
  <c r="G11" i="1"/>
  <c r="G12" i="1"/>
  <c r="G14" i="1"/>
  <c r="G15" i="1"/>
  <c r="G16" i="1"/>
  <c r="G17" i="1"/>
  <c r="G21" i="1"/>
  <c r="G22" i="1"/>
  <c r="G24" i="1"/>
  <c r="G26" i="1"/>
  <c r="G27" i="1"/>
  <c r="G28" i="1"/>
  <c r="G7" i="1"/>
  <c r="G7" i="3"/>
  <c r="G3" i="3"/>
  <c r="G10" i="3"/>
  <c r="G11" i="3"/>
  <c r="G14" i="3"/>
  <c r="B42" i="6" l="1"/>
  <c r="A55" i="1"/>
  <c r="A23" i="3"/>
  <c r="B44" i="6"/>
  <c r="G53" i="1"/>
  <c r="G21" i="3"/>
  <c r="G16" i="3"/>
  <c r="G5" i="3"/>
  <c r="G29" i="1"/>
  <c r="G30" i="3"/>
  <c r="G49" i="1"/>
  <c r="B28" i="6"/>
  <c r="B47" i="6" l="1"/>
  <c r="G55" i="1"/>
  <c r="B25" i="6" s="1"/>
  <c r="G23" i="3"/>
  <c r="B26" i="6" s="1"/>
  <c r="B30" i="6" l="1"/>
  <c r="B32" i="6" s="1"/>
  <c r="B31" i="6" l="1"/>
  <c r="B34" i="6" s="1"/>
  <c r="B35" i="6" l="1"/>
  <c r="B37" i="6" s="1"/>
</calcChain>
</file>

<file path=xl/sharedStrings.xml><?xml version="1.0" encoding="utf-8"?>
<sst xmlns="http://schemas.openxmlformats.org/spreadsheetml/2006/main" count="346" uniqueCount="263">
  <si>
    <t>DIE</t>
  </si>
  <si>
    <t>TIL</t>
  </si>
  <si>
    <t>SAC</t>
  </si>
  <si>
    <t>VIT</t>
  </si>
  <si>
    <t>CHR</t>
  </si>
  <si>
    <t>SPL</t>
  </si>
  <si>
    <t>Cornus stolonifera</t>
  </si>
  <si>
    <t>Diervilla lonicera</t>
  </si>
  <si>
    <t>Quercus rubra</t>
  </si>
  <si>
    <t>Spiraea latifolia</t>
  </si>
  <si>
    <t>Salix discolor</t>
  </si>
  <si>
    <t>Betula alleghaniensis</t>
  </si>
  <si>
    <t>Bouleau jaune</t>
  </si>
  <si>
    <t>BOJ</t>
  </si>
  <si>
    <t>Larix laricina</t>
  </si>
  <si>
    <t>Mélèze laricin</t>
  </si>
  <si>
    <t>MEL</t>
  </si>
  <si>
    <t>Chêne à gros fruits</t>
  </si>
  <si>
    <t>Quercus macrocarpa</t>
  </si>
  <si>
    <t>Thuja occidentalis</t>
  </si>
  <si>
    <t>THO</t>
  </si>
  <si>
    <t>Thuya occidental (Cèdre)</t>
  </si>
  <si>
    <t>Code</t>
  </si>
  <si>
    <t>Aulne crispé</t>
  </si>
  <si>
    <t>Alnus  crispa</t>
  </si>
  <si>
    <t>Cornouiller stolonifère</t>
  </si>
  <si>
    <t>ALC</t>
  </si>
  <si>
    <t>Aronia melanocarpa</t>
  </si>
  <si>
    <t>Aronier noir</t>
  </si>
  <si>
    <t>ARM</t>
  </si>
  <si>
    <t>COS</t>
  </si>
  <si>
    <t>Diervilla chèvrefeuilles</t>
  </si>
  <si>
    <t>Myrica gale</t>
  </si>
  <si>
    <t>Myrique baumier</t>
  </si>
  <si>
    <t>MYG</t>
  </si>
  <si>
    <t>Physocarpus opulifolius</t>
  </si>
  <si>
    <t>PHY</t>
  </si>
  <si>
    <t>Potentille frutescente</t>
  </si>
  <si>
    <t>POF</t>
  </si>
  <si>
    <t>Sureau du Canada</t>
  </si>
  <si>
    <t>Spirée à larges feuilles</t>
  </si>
  <si>
    <t>Viburnum lentago</t>
  </si>
  <si>
    <t>Viorne cassinoìdes</t>
  </si>
  <si>
    <t>VIC</t>
  </si>
  <si>
    <t>VIL</t>
  </si>
  <si>
    <t>Viburnum nudun var. cassinoìde</t>
  </si>
  <si>
    <t>Viburnum opulus ssp, trilobum</t>
  </si>
  <si>
    <t>Viorne trilobée</t>
  </si>
  <si>
    <t>SAL DIS</t>
  </si>
  <si>
    <t>Rosa blanda</t>
  </si>
  <si>
    <t>Rosier inerme</t>
  </si>
  <si>
    <t>ROI</t>
  </si>
  <si>
    <t>SPT</t>
  </si>
  <si>
    <t>Spirée tomenteuse</t>
  </si>
  <si>
    <t>Spiraea tomentosa</t>
  </si>
  <si>
    <t>Rhus aromatic</t>
  </si>
  <si>
    <t>Sumac aromatique</t>
  </si>
  <si>
    <t>Rhus typhina</t>
  </si>
  <si>
    <t>RHT</t>
  </si>
  <si>
    <t>RHA</t>
  </si>
  <si>
    <t xml:space="preserve">Sambucus canadensis </t>
  </si>
  <si>
    <t>Physocarpe à feuille d’obier</t>
  </si>
  <si>
    <t>Viorne flexible</t>
  </si>
  <si>
    <t>Tilleul amérique</t>
  </si>
  <si>
    <t>Tilia americana</t>
  </si>
  <si>
    <t>Fougères</t>
  </si>
  <si>
    <t>Matteuccia struthiopteris</t>
  </si>
  <si>
    <t>MAT</t>
  </si>
  <si>
    <t>ARU</t>
  </si>
  <si>
    <t xml:space="preserve">Latin </t>
  </si>
  <si>
    <t>Commun</t>
  </si>
  <si>
    <t>Nom de l’espèce arbustes-vignes</t>
  </si>
  <si>
    <t>Raisin d’ours</t>
  </si>
  <si>
    <t>1G</t>
  </si>
  <si>
    <t>2G</t>
  </si>
  <si>
    <t>Total</t>
  </si>
  <si>
    <t>1L</t>
  </si>
  <si>
    <t>Amélanchier du canada</t>
  </si>
  <si>
    <t>AMC</t>
  </si>
  <si>
    <t>Orme d'Amérique</t>
  </si>
  <si>
    <t>Ulmus americana</t>
  </si>
  <si>
    <t>ULA</t>
  </si>
  <si>
    <t>Arbuste</t>
  </si>
  <si>
    <t>3G</t>
  </si>
  <si>
    <t>Chalef argente</t>
  </si>
  <si>
    <t>CHA</t>
  </si>
  <si>
    <t>Gadellier Alpin</t>
  </si>
  <si>
    <t>Ribes Alpinum</t>
  </si>
  <si>
    <t>Gadellier Doré</t>
  </si>
  <si>
    <t>Ribes Aureum</t>
  </si>
  <si>
    <t>GAA</t>
  </si>
  <si>
    <t>GAD</t>
  </si>
  <si>
    <t>H:1; L:1</t>
  </si>
  <si>
    <t>H:2; L:3</t>
  </si>
  <si>
    <t>H:4; L:3</t>
  </si>
  <si>
    <t>H:2; L:2</t>
  </si>
  <si>
    <t>H:6; L:4</t>
  </si>
  <si>
    <t>H:3; L:2</t>
  </si>
  <si>
    <t>H:6; L:3</t>
  </si>
  <si>
    <t>H:2; L:2,5</t>
  </si>
  <si>
    <t>H:1,5; L:1</t>
  </si>
  <si>
    <t>H:1; L:1,2</t>
  </si>
  <si>
    <t>Sumac vinaigrier (dragonne)</t>
  </si>
  <si>
    <t>H:1; L:2</t>
  </si>
  <si>
    <t>H:1,3; L:1,3</t>
  </si>
  <si>
    <t>H:5; L:3</t>
  </si>
  <si>
    <t>H: 0,7; L: 0,8</t>
  </si>
  <si>
    <t>H:2; L:0,5</t>
  </si>
  <si>
    <t>H:1,24; L:0,75</t>
  </si>
  <si>
    <t>H:3; L:1,5</t>
  </si>
  <si>
    <t>H:0,25; L:0,6</t>
  </si>
  <si>
    <t>Format</t>
  </si>
  <si>
    <t>Petits fruits non indigènes</t>
  </si>
  <si>
    <t>Nombre de plants</t>
  </si>
  <si>
    <t>Cassis</t>
  </si>
  <si>
    <t>H:20; L:15</t>
  </si>
  <si>
    <t>H:20; L:10</t>
  </si>
  <si>
    <t>H:20; L:25</t>
  </si>
  <si>
    <t>H:25; L:18</t>
  </si>
  <si>
    <t>H:23; L:17</t>
  </si>
  <si>
    <t>H:25; L:20</t>
  </si>
  <si>
    <t>Camerise bleu</t>
  </si>
  <si>
    <t>Lonicera edulis Aurora  </t>
  </si>
  <si>
    <t>Lonicera edulis BERRY  BLUE</t>
  </si>
  <si>
    <t>Lonicera edulis BOREALIS</t>
  </si>
  <si>
    <t>Lonicera edulis tundera  </t>
  </si>
  <si>
    <t>Vignes</t>
  </si>
  <si>
    <t>Arbres Frutiers</t>
  </si>
  <si>
    <t>Salix interior</t>
  </si>
  <si>
    <t>H:7; L:4</t>
  </si>
  <si>
    <t>SAL EXI</t>
  </si>
  <si>
    <t>PFD</t>
  </si>
  <si>
    <t>CHF</t>
  </si>
  <si>
    <t>H:7; L:5</t>
  </si>
  <si>
    <t>H: 1,5; L:1,5  </t>
  </si>
  <si>
    <t>Framboisier rouge</t>
  </si>
  <si>
    <t>Framboisier jaune</t>
  </si>
  <si>
    <t>Juglans cinera</t>
  </si>
  <si>
    <t>Noyer cendré</t>
  </si>
  <si>
    <t>Sorbus americana</t>
  </si>
  <si>
    <t>Sorbier d'Amérique</t>
  </si>
  <si>
    <t>Sorbus decora</t>
  </si>
  <si>
    <t>Sorbier des montagnes</t>
  </si>
  <si>
    <t>176 CM</t>
  </si>
  <si>
    <t>45 cm</t>
  </si>
  <si>
    <t>Bio-disque</t>
  </si>
  <si>
    <t>Diverses</t>
  </si>
  <si>
    <t>Tube de protection en  spirale pour arbre</t>
  </si>
  <si>
    <t>30 cm</t>
  </si>
  <si>
    <t>SOA</t>
  </si>
  <si>
    <t>SOM</t>
  </si>
  <si>
    <t>NOC</t>
  </si>
  <si>
    <t>Arbres Feuillus</t>
  </si>
  <si>
    <t>Conifère</t>
  </si>
  <si>
    <t>Rubus FALL GOLD</t>
  </si>
  <si>
    <t>H:13; L:9</t>
  </si>
  <si>
    <t>H:2; L:2,6</t>
  </si>
  <si>
    <t>Physocarpus opulifolius 45 cavités</t>
  </si>
  <si>
    <t>Sous total avant taxe</t>
  </si>
  <si>
    <t>La disponibilité des essences et des formats peut changer.</t>
  </si>
  <si>
    <t>Arbres feuillus</t>
  </si>
  <si>
    <t>Tube de protection en spirale pour arbre</t>
  </si>
  <si>
    <t>Taxe 5 %</t>
  </si>
  <si>
    <t>Taxe 9,975 %</t>
  </si>
  <si>
    <t>Transport 10 %</t>
  </si>
  <si>
    <t>Total nombre de plants</t>
  </si>
  <si>
    <t xml:space="preserve">Les frais de transport sont de 10 % </t>
  </si>
  <si>
    <t>Biodisque 45 cm chacun</t>
  </si>
  <si>
    <t>Conifères, arbres feuillus et fruitiers</t>
  </si>
  <si>
    <t>19 Kg</t>
  </si>
  <si>
    <t>Unité</t>
  </si>
  <si>
    <t>* 5,00 $ par Caissette remboursable</t>
  </si>
  <si>
    <t>Arbustes, fougère et vignes</t>
  </si>
  <si>
    <t>Engrais 5-3-2 d’Actisol 20 kg</t>
  </si>
  <si>
    <t>Potentilla fruticosa GOLDSTAR</t>
  </si>
  <si>
    <t>Ribes BEN SAREK</t>
  </si>
  <si>
    <t xml:space="preserve">Rubus HERITAGE </t>
  </si>
  <si>
    <t>Rubus Madawaska</t>
  </si>
  <si>
    <t>Ribes RED  LAKE</t>
  </si>
  <si>
    <t>Vaccinium angusfolium</t>
  </si>
  <si>
    <t>Engrais 5-3-2 d’Actisol</t>
  </si>
  <si>
    <t>Prunus Pensylvanica</t>
  </si>
  <si>
    <t>Cerisier de Pennsylvanie</t>
  </si>
  <si>
    <t>Prunus Virginiana</t>
  </si>
  <si>
    <t>Cerisier de Virginie</t>
  </si>
  <si>
    <t>PRP</t>
  </si>
  <si>
    <t>PRV</t>
  </si>
  <si>
    <t>Malus rustique Norland</t>
  </si>
  <si>
    <t>Pommier Norland</t>
  </si>
  <si>
    <t>Betula Papyrifera</t>
  </si>
  <si>
    <t>Bouleau à papier</t>
  </si>
  <si>
    <t>BOP</t>
  </si>
  <si>
    <t>H:20; L:14</t>
  </si>
  <si>
    <t>Parthenocissus quinquefolia</t>
  </si>
  <si>
    <t>Vigne vierge</t>
  </si>
  <si>
    <t>PAQ</t>
  </si>
  <si>
    <t>H:12; L:3,5</t>
  </si>
  <si>
    <t>H:10; L:3</t>
  </si>
  <si>
    <t>H:10; L:7</t>
  </si>
  <si>
    <t>H:12; L:6</t>
  </si>
  <si>
    <t>H:6; L:6</t>
  </si>
  <si>
    <t>H:4; L:4</t>
  </si>
  <si>
    <t>H:25; L:15</t>
  </si>
  <si>
    <t>H:1,5; L: 1,5  </t>
  </si>
  <si>
    <t>H:1,2; L:1</t>
  </si>
  <si>
    <t>H:1,5; L:1,25</t>
  </si>
  <si>
    <t>H:1,4; L:1  </t>
  </si>
  <si>
    <t>H:1,4; L:1  </t>
  </si>
  <si>
    <t>H:1,4; L:1,1  </t>
  </si>
  <si>
    <t>Amélanchier canadensis</t>
  </si>
  <si>
    <t>Fougère à l'autruche (tête de violon)</t>
  </si>
  <si>
    <t xml:space="preserve">Prix </t>
  </si>
  <si>
    <t xml:space="preserve">Total </t>
  </si>
  <si>
    <t>Les caissettes seront facturées à 5,00 $ l’unité et remboursées au retour.</t>
  </si>
  <si>
    <t>Votre choix ici</t>
  </si>
  <si>
    <r>
      <t xml:space="preserve">Chêne rouge </t>
    </r>
    <r>
      <rPr>
        <sz val="8"/>
        <color theme="1"/>
        <rFont val="Calibri"/>
        <family val="2"/>
        <scheme val="minor"/>
      </rPr>
      <t>(protége du vent)</t>
    </r>
  </si>
  <si>
    <t>Votre choix ici indique les nombre</t>
  </si>
  <si>
    <t>Elaegnus commutata</t>
  </si>
  <si>
    <t>Arct uva-ursi</t>
  </si>
  <si>
    <t>Lilas commun mauve parfumé</t>
  </si>
  <si>
    <t>SYV</t>
  </si>
  <si>
    <t>Vaccinium Crop</t>
  </si>
  <si>
    <t>Vaccinium Patriot</t>
  </si>
  <si>
    <t>H:1,3; L:0,8</t>
  </si>
  <si>
    <t>H:0,2; L:0,6</t>
  </si>
  <si>
    <t>Bleuetier angusfolium (couvre sol)</t>
  </si>
  <si>
    <t>H:1,2-1,5; L:1,5</t>
  </si>
  <si>
    <t>Gadelier rouge</t>
  </si>
  <si>
    <t>Gadelier blanc</t>
  </si>
  <si>
    <t>RIBES WHITE PEARL</t>
  </si>
  <si>
    <t>Syringa vulgaris</t>
  </si>
  <si>
    <t>2G 100 cm</t>
  </si>
  <si>
    <t>3G 125 cm</t>
  </si>
  <si>
    <t>3G 100 cm</t>
  </si>
  <si>
    <t>MAN</t>
  </si>
  <si>
    <t>Vitis SOMERSET</t>
  </si>
  <si>
    <t>Dimension approximative H=Hauteur L=Largeur (mètre)</t>
  </si>
  <si>
    <t>Bleuetier Patriot</t>
  </si>
  <si>
    <r>
      <t xml:space="preserve">Bleuetier Crop </t>
    </r>
    <r>
      <rPr>
        <sz val="9"/>
        <color theme="1"/>
        <rFont val="Calibri"/>
        <family val="2"/>
        <scheme val="minor"/>
      </rPr>
      <t>en production</t>
    </r>
  </si>
  <si>
    <t>Rubus LATHAM</t>
  </si>
  <si>
    <t>Caissette remboursable PFB</t>
  </si>
  <si>
    <r>
      <t xml:space="preserve">Vigne à raisin rose </t>
    </r>
    <r>
      <rPr>
        <sz val="8"/>
        <color theme="1"/>
        <rFont val="Calibri"/>
        <family val="2"/>
        <scheme val="minor"/>
      </rPr>
      <t>sans pépins, goût fraise</t>
    </r>
  </si>
  <si>
    <t>VIS</t>
  </si>
  <si>
    <t xml:space="preserve">Spiraea tomentosa </t>
  </si>
  <si>
    <t xml:space="preserve">Saule intérieur ( en lot de 25 plants) </t>
  </si>
  <si>
    <t>Saule discolor (en lot de 25 plants)</t>
  </si>
  <si>
    <t xml:space="preserve">Saule discolor </t>
  </si>
  <si>
    <t>Sous total après taxes</t>
  </si>
  <si>
    <t>Fougères (1)</t>
  </si>
  <si>
    <t>Arbustes (25)</t>
  </si>
  <si>
    <t>Petits fruits non indigènes (16)</t>
  </si>
  <si>
    <t>Vignes (2)</t>
  </si>
  <si>
    <t>Arbres fruitiers</t>
  </si>
  <si>
    <t>Paiement par chèque seront acceptés.</t>
  </si>
  <si>
    <t>Le prix des caissettes doit être payer par argent seulement.</t>
  </si>
  <si>
    <r>
      <t xml:space="preserve">Bon de commande de végétaux 2020          </t>
    </r>
    <r>
      <rPr>
        <b/>
        <sz val="20"/>
        <color rgb="FFFF0000"/>
        <rFont val="Calibri"/>
        <family val="2"/>
        <scheme val="minor"/>
      </rPr>
      <t>Remplir les cases en</t>
    </r>
    <r>
      <rPr>
        <b/>
        <sz val="20"/>
        <color theme="0"/>
        <rFont val="Calibri"/>
        <family val="2"/>
        <scheme val="minor"/>
      </rPr>
      <t xml:space="preserve"> blanc</t>
    </r>
  </si>
  <si>
    <t>Numéro d’ordre</t>
  </si>
  <si>
    <t xml:space="preserve">Organisme/Municipalité/Citoyen : </t>
  </si>
  <si>
    <t>Contact :</t>
  </si>
  <si>
    <t xml:space="preserve">Adresse : </t>
  </si>
  <si>
    <t xml:space="preserve">Courriel : </t>
  </si>
  <si>
    <t xml:space="preserve">Téléphone : </t>
  </si>
  <si>
    <r>
      <rPr>
        <b/>
        <sz val="16"/>
        <color theme="1"/>
        <rFont val="Calibri"/>
        <family val="2"/>
        <scheme val="minor"/>
      </rPr>
      <t>Veuillez indiquer vos préférences sur les deux autres feuilles : arbuste-fougère-vigne et arbres .Le calcul se fait automatiquement sur cette feuille (compilation).</t>
    </r>
    <r>
      <rPr>
        <sz val="10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</si>
</sst>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4"/>
      <color rgb="FF00B0F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2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/>
    <xf numFmtId="0" fontId="1" fillId="0" borderId="0" xfId="0" applyFont="1" applyAlignment="1" applyProtection="1">
      <alignment vertical="top" wrapText="1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0" fontId="0" fillId="4" borderId="0" xfId="0" applyFill="1"/>
    <xf numFmtId="0" fontId="2" fillId="0" borderId="0" xfId="0" applyFont="1" applyAlignment="1" applyProtection="1">
      <alignment vertical="top" wrapText="1"/>
      <protection locked="0"/>
    </xf>
    <xf numFmtId="0" fontId="5" fillId="6" borderId="4" xfId="0" applyFont="1" applyFill="1" applyBorder="1" applyProtection="1">
      <protection locked="0"/>
    </xf>
    <xf numFmtId="0" fontId="5" fillId="4" borderId="0" xfId="0" applyFont="1" applyFill="1"/>
    <xf numFmtId="0" fontId="12" fillId="4" borderId="6" xfId="0" applyFont="1" applyFill="1" applyBorder="1" applyAlignment="1">
      <alignment horizontal="center"/>
    </xf>
    <xf numFmtId="44" fontId="0" fillId="0" borderId="0" xfId="1" applyFont="1"/>
    <xf numFmtId="0" fontId="12" fillId="0" borderId="0" xfId="0" applyFont="1"/>
    <xf numFmtId="0" fontId="1" fillId="0" borderId="0" xfId="0" applyFont="1"/>
    <xf numFmtId="0" fontId="4" fillId="4" borderId="5" xfId="0" applyFont="1" applyFill="1" applyBorder="1" applyAlignment="1">
      <alignment vertical="center"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4" borderId="5" xfId="0" applyFill="1" applyBorder="1"/>
    <xf numFmtId="0" fontId="6" fillId="4" borderId="5" xfId="0" applyFont="1" applyFill="1" applyBorder="1"/>
    <xf numFmtId="0" fontId="6" fillId="4" borderId="0" xfId="0" applyFont="1" applyFill="1"/>
    <xf numFmtId="0" fontId="1" fillId="3" borderId="4" xfId="0" applyFont="1" applyFill="1" applyBorder="1" applyAlignment="1">
      <alignment horizontal="center" vertical="top" wrapText="1"/>
    </xf>
    <xf numFmtId="0" fontId="4" fillId="4" borderId="5" xfId="0" applyFont="1" applyFill="1" applyBorder="1"/>
    <xf numFmtId="0" fontId="5" fillId="4" borderId="1" xfId="0" applyFont="1" applyFill="1" applyBorder="1"/>
    <xf numFmtId="0" fontId="6" fillId="4" borderId="0" xfId="0" applyFont="1" applyFill="1" applyAlignment="1">
      <alignment wrapText="1"/>
    </xf>
    <xf numFmtId="0" fontId="10" fillId="4" borderId="0" xfId="0" applyFont="1" applyFill="1"/>
    <xf numFmtId="0" fontId="5" fillId="5" borderId="0" xfId="0" applyFont="1" applyFill="1"/>
    <xf numFmtId="0" fontId="6" fillId="0" borderId="0" xfId="0" applyFont="1" applyAlignment="1">
      <alignment wrapText="1"/>
    </xf>
    <xf numFmtId="0" fontId="10" fillId="0" borderId="0" xfId="0" applyFont="1"/>
    <xf numFmtId="0" fontId="11" fillId="3" borderId="2" xfId="0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top" wrapText="1"/>
      <protection locked="0"/>
    </xf>
    <xf numFmtId="0" fontId="0" fillId="0" borderId="0" xfId="0" applyFill="1"/>
    <xf numFmtId="0" fontId="1" fillId="2" borderId="1" xfId="0" applyFont="1" applyFill="1" applyBorder="1" applyAlignment="1">
      <alignment horizontal="center" vertical="center" textRotation="255" wrapText="1"/>
    </xf>
    <xf numFmtId="0" fontId="1" fillId="2" borderId="1" xfId="0" applyFont="1" applyFill="1" applyBorder="1" applyAlignment="1">
      <alignment horizontal="center" vertical="center" wrapText="1"/>
    </xf>
    <xf numFmtId="44" fontId="1" fillId="3" borderId="4" xfId="1" applyFont="1" applyFill="1" applyBorder="1" applyAlignment="1">
      <alignment horizontal="center" vertical="top" wrapText="1"/>
    </xf>
    <xf numFmtId="44" fontId="0" fillId="4" borderId="6" xfId="1" applyFont="1" applyFill="1" applyBorder="1"/>
    <xf numFmtId="44" fontId="0" fillId="4" borderId="0" xfId="1" applyFont="1" applyFill="1"/>
    <xf numFmtId="44" fontId="1" fillId="2" borderId="1" xfId="1" applyFont="1" applyFill="1" applyBorder="1" applyAlignment="1">
      <alignment horizontal="center" vertical="center" textRotation="255" wrapText="1"/>
    </xf>
    <xf numFmtId="44" fontId="1" fillId="2" borderId="1" xfId="1" applyFont="1" applyFill="1" applyBorder="1" applyAlignment="1">
      <alignment horizontal="center" vertical="center" wrapText="1"/>
    </xf>
    <xf numFmtId="44" fontId="5" fillId="4" borderId="6" xfId="1" applyFont="1" applyFill="1" applyBorder="1"/>
    <xf numFmtId="44" fontId="5" fillId="4" borderId="0" xfId="1" applyFont="1" applyFill="1"/>
    <xf numFmtId="44" fontId="5" fillId="0" borderId="0" xfId="1" applyFont="1"/>
    <xf numFmtId="0" fontId="1" fillId="0" borderId="0" xfId="0" applyFont="1" applyAlignment="1">
      <alignment horizontal="center" vertical="top" wrapText="1"/>
    </xf>
    <xf numFmtId="0" fontId="0" fillId="0" borderId="11" xfId="0" applyBorder="1"/>
    <xf numFmtId="0" fontId="0" fillId="0" borderId="0" xfId="0" applyBorder="1"/>
    <xf numFmtId="0" fontId="0" fillId="0" borderId="1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6" fillId="7" borderId="1" xfId="0" applyFont="1" applyFill="1" applyBorder="1"/>
    <xf numFmtId="0" fontId="0" fillId="7" borderId="1" xfId="0" applyFill="1" applyBorder="1" applyAlignment="1">
      <alignment wrapText="1"/>
    </xf>
    <xf numFmtId="0" fontId="0" fillId="7" borderId="1" xfId="0" applyFill="1" applyBorder="1"/>
    <xf numFmtId="44" fontId="0" fillId="7" borderId="1" xfId="1" applyFont="1" applyFill="1" applyBorder="1"/>
    <xf numFmtId="0" fontId="4" fillId="7" borderId="1" xfId="0" applyFont="1" applyFill="1" applyBorder="1"/>
    <xf numFmtId="44" fontId="1" fillId="7" borderId="3" xfId="1" applyFont="1" applyFill="1" applyBorder="1"/>
    <xf numFmtId="0" fontId="4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5" fillId="7" borderId="1" xfId="0" applyFont="1" applyFill="1" applyBorder="1"/>
    <xf numFmtId="44" fontId="5" fillId="7" borderId="1" xfId="1" applyFont="1" applyFill="1" applyBorder="1"/>
    <xf numFmtId="44" fontId="5" fillId="7" borderId="4" xfId="1" applyFont="1" applyFill="1" applyBorder="1"/>
    <xf numFmtId="44" fontId="14" fillId="7" borderId="3" xfId="1" applyFont="1" applyFill="1" applyBorder="1"/>
    <xf numFmtId="0" fontId="4" fillId="7" borderId="0" xfId="0" applyFont="1" applyFill="1"/>
    <xf numFmtId="8" fontId="5" fillId="7" borderId="5" xfId="0" applyNumberFormat="1" applyFont="1" applyFill="1" applyBorder="1" applyAlignment="1">
      <alignment vertical="center"/>
    </xf>
    <xf numFmtId="0" fontId="0" fillId="7" borderId="1" xfId="0" applyFont="1" applyFill="1" applyBorder="1"/>
    <xf numFmtId="44" fontId="0" fillId="7" borderId="6" xfId="1" applyFont="1" applyFill="1" applyBorder="1"/>
    <xf numFmtId="0" fontId="0" fillId="7" borderId="5" xfId="0" applyFill="1" applyBorder="1"/>
    <xf numFmtId="0" fontId="4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6" fillId="7" borderId="0" xfId="0" applyFont="1" applyFill="1"/>
    <xf numFmtId="0" fontId="6" fillId="7" borderId="4" xfId="0" applyFont="1" applyFill="1" applyBorder="1"/>
    <xf numFmtId="0" fontId="0" fillId="7" borderId="4" xfId="0" applyFill="1" applyBorder="1"/>
    <xf numFmtId="44" fontId="0" fillId="7" borderId="4" xfId="1" applyFont="1" applyFill="1" applyBorder="1"/>
    <xf numFmtId="0" fontId="1" fillId="7" borderId="3" xfId="0" applyFont="1" applyFill="1" applyBorder="1"/>
    <xf numFmtId="0" fontId="0" fillId="7" borderId="3" xfId="0" applyFill="1" applyBorder="1"/>
    <xf numFmtId="0" fontId="0" fillId="7" borderId="1" xfId="0" applyFill="1" applyBorder="1" applyAlignment="1">
      <alignment horizontal="left" vertical="center" wrapText="1"/>
    </xf>
    <xf numFmtId="0" fontId="4" fillId="7" borderId="1" xfId="0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0" fillId="7" borderId="1" xfId="0" applyFont="1" applyFill="1" applyBorder="1" applyAlignment="1">
      <alignment wrapText="1"/>
    </xf>
    <xf numFmtId="44" fontId="0" fillId="7" borderId="8" xfId="1" applyFont="1" applyFill="1" applyBorder="1"/>
    <xf numFmtId="0" fontId="0" fillId="0" borderId="0" xfId="0" applyFont="1" applyFill="1" applyAlignment="1" applyProtection="1">
      <alignment vertical="top" wrapText="1"/>
      <protection locked="0"/>
    </xf>
    <xf numFmtId="0" fontId="0" fillId="7" borderId="6" xfId="0" applyFill="1" applyBorder="1"/>
    <xf numFmtId="0" fontId="5" fillId="7" borderId="0" xfId="0" applyFont="1" applyFill="1"/>
    <xf numFmtId="0" fontId="7" fillId="7" borderId="6" xfId="0" applyFont="1" applyFill="1" applyBorder="1"/>
    <xf numFmtId="0" fontId="14" fillId="7" borderId="6" xfId="0" applyFont="1" applyFill="1" applyBorder="1" applyAlignment="1">
      <alignment horizontal="left" vertical="top"/>
    </xf>
    <xf numFmtId="0" fontId="16" fillId="7" borderId="1" xfId="0" applyFont="1" applyFill="1" applyBorder="1" applyAlignment="1">
      <alignment horizontal="left" vertical="center"/>
    </xf>
    <xf numFmtId="0" fontId="16" fillId="7" borderId="1" xfId="0" applyFont="1" applyFill="1" applyBorder="1"/>
    <xf numFmtId="0" fontId="1" fillId="5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17" fillId="4" borderId="1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/>
      <protection locked="0"/>
    </xf>
    <xf numFmtId="0" fontId="1" fillId="7" borderId="9" xfId="0" applyFont="1" applyFill="1" applyBorder="1" applyAlignment="1" applyProtection="1">
      <alignment horizontal="right" vertical="center" wrapText="1"/>
      <protection locked="0"/>
    </xf>
    <xf numFmtId="0" fontId="1" fillId="7" borderId="13" xfId="0" applyFont="1" applyFill="1" applyBorder="1" applyAlignment="1" applyProtection="1">
      <alignment horizontal="right" vertical="center" wrapText="1"/>
      <protection locked="0"/>
    </xf>
    <xf numFmtId="0" fontId="1" fillId="7" borderId="12" xfId="0" applyFont="1" applyFill="1" applyBorder="1" applyAlignment="1" applyProtection="1">
      <alignment horizontal="right" vertical="center" wrapText="1"/>
      <protection locked="0"/>
    </xf>
    <xf numFmtId="44" fontId="0" fillId="7" borderId="1" xfId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44" fontId="5" fillId="7" borderId="1" xfId="1" applyFont="1" applyFill="1" applyBorder="1" applyAlignment="1">
      <alignment horizontal="center"/>
    </xf>
    <xf numFmtId="1" fontId="5" fillId="7" borderId="4" xfId="0" applyNumberFormat="1" applyFont="1" applyFill="1" applyBorder="1" applyAlignment="1">
      <alignment horizontal="center"/>
    </xf>
    <xf numFmtId="1" fontId="7" fillId="7" borderId="15" xfId="0" applyNumberFormat="1" applyFont="1" applyFill="1" applyBorder="1" applyAlignment="1">
      <alignment horizontal="center"/>
    </xf>
    <xf numFmtId="1" fontId="7" fillId="7" borderId="16" xfId="0" applyNumberFormat="1" applyFont="1" applyFill="1" applyBorder="1" applyAlignment="1">
      <alignment horizontal="center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16" fillId="5" borderId="6" xfId="0" applyFont="1" applyFill="1" applyBorder="1" applyAlignment="1" applyProtection="1">
      <alignment horizontal="center" vertical="center"/>
      <protection locked="0"/>
    </xf>
    <xf numFmtId="0" fontId="16" fillId="5" borderId="17" xfId="0" applyFont="1" applyFill="1" applyBorder="1" applyAlignment="1" applyProtection="1">
      <alignment horizontal="center" vertical="center"/>
      <protection locked="0"/>
    </xf>
    <xf numFmtId="0" fontId="16" fillId="5" borderId="5" xfId="0" applyFont="1" applyFill="1" applyBorder="1" applyAlignment="1" applyProtection="1">
      <alignment horizontal="center" vertical="center"/>
      <protection locked="0"/>
    </xf>
    <xf numFmtId="0" fontId="16" fillId="4" borderId="20" xfId="0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164" fontId="0" fillId="7" borderId="4" xfId="1" applyNumberFormat="1" applyFont="1" applyFill="1" applyBorder="1" applyAlignment="1">
      <alignment horizontal="center"/>
    </xf>
    <xf numFmtId="44" fontId="1" fillId="7" borderId="15" xfId="1" applyFont="1" applyFill="1" applyBorder="1" applyAlignment="1">
      <alignment horizontal="center"/>
    </xf>
    <xf numFmtId="44" fontId="1" fillId="7" borderId="16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164" fontId="8" fillId="7" borderId="9" xfId="1" applyNumberFormat="1" applyFont="1" applyFill="1" applyBorder="1" applyAlignment="1">
      <alignment horizontal="center"/>
    </xf>
    <xf numFmtId="164" fontId="8" fillId="7" borderId="12" xfId="1" applyNumberFormat="1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 vertical="top"/>
    </xf>
    <xf numFmtId="0" fontId="12" fillId="4" borderId="17" xfId="0" applyFont="1" applyFill="1" applyBorder="1" applyAlignment="1">
      <alignment horizontal="center" vertical="top"/>
    </xf>
    <xf numFmtId="0" fontId="12" fillId="4" borderId="5" xfId="0" applyFont="1" applyFill="1" applyBorder="1" applyAlignment="1">
      <alignment horizontal="center" vertical="top"/>
    </xf>
    <xf numFmtId="0" fontId="12" fillId="4" borderId="11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2" fillId="4" borderId="22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 vertical="top"/>
    </xf>
    <xf numFmtId="0" fontId="12" fillId="4" borderId="18" xfId="0" applyFont="1" applyFill="1" applyBorder="1" applyAlignment="1">
      <alignment horizontal="center" vertical="top"/>
    </xf>
    <xf numFmtId="0" fontId="12" fillId="4" borderId="19" xfId="0" applyFont="1" applyFill="1" applyBorder="1" applyAlignment="1">
      <alignment horizontal="center" vertical="top"/>
    </xf>
    <xf numFmtId="0" fontId="12" fillId="4" borderId="19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44" fontId="8" fillId="7" borderId="9" xfId="1" applyFont="1" applyFill="1" applyBorder="1" applyAlignment="1">
      <alignment horizontal="center"/>
    </xf>
    <xf numFmtId="44" fontId="8" fillId="7" borderId="12" xfId="1" applyFont="1" applyFill="1" applyBorder="1" applyAlignment="1">
      <alignment horizontal="center"/>
    </xf>
    <xf numFmtId="0" fontId="0" fillId="9" borderId="0" xfId="0" applyFill="1"/>
    <xf numFmtId="0" fontId="15" fillId="10" borderId="14" xfId="0" applyFont="1" applyFill="1" applyBorder="1" applyAlignment="1">
      <alignment horizontal="center" wrapText="1"/>
    </xf>
    <xf numFmtId="0" fontId="15" fillId="10" borderId="0" xfId="0" applyFont="1" applyFill="1" applyAlignment="1">
      <alignment horizontal="center" wrapText="1"/>
    </xf>
    <xf numFmtId="0" fontId="7" fillId="11" borderId="0" xfId="0" applyFont="1" applyFill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20" fillId="7" borderId="6" xfId="0" applyFont="1" applyFill="1" applyBorder="1"/>
    <xf numFmtId="0" fontId="22" fillId="11" borderId="0" xfId="0" applyFont="1" applyFill="1" applyAlignment="1">
      <alignment horizontal="center"/>
    </xf>
    <xf numFmtId="0" fontId="22" fillId="11" borderId="14" xfId="0" applyFont="1" applyFill="1" applyBorder="1" applyAlignment="1">
      <alignment horizontal="center"/>
    </xf>
    <xf numFmtId="0" fontId="23" fillId="11" borderId="0" xfId="0" applyFont="1" applyFill="1" applyAlignment="1">
      <alignment horizontal="center"/>
    </xf>
    <xf numFmtId="0" fontId="24" fillId="11" borderId="0" xfId="0" applyFont="1" applyFill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559916</xdr:colOff>
      <xdr:row>11</xdr:row>
      <xdr:rowOff>102972</xdr:rowOff>
    </xdr:from>
    <xdr:ext cx="5909581" cy="2047875"/>
    <xdr:pic>
      <xdr:nvPicPr>
        <xdr:cNvPr id="2" name="Image 1">
          <a:extLst>
            <a:ext uri="{FF2B5EF4-FFF2-40B4-BE49-F238E27FC236}">
              <a16:creationId xmlns:a16="http://schemas.microsoft.com/office/drawing/2014/main" id="{A90A5914-CC05-457F-B99F-8D6E12DC4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9916" y="2374813"/>
          <a:ext cx="5909581" cy="2047875"/>
        </a:xfrm>
        <a:prstGeom prst="rect">
          <a:avLst/>
        </a:prstGeom>
      </xdr:spPr>
    </xdr:pic>
    <xdr:clientData/>
  </xdr:oneCellAnchor>
  <xdr:twoCellAnchor editAs="oneCell">
    <xdr:from>
      <xdr:col>0</xdr:col>
      <xdr:colOff>672413</xdr:colOff>
      <xdr:row>0</xdr:row>
      <xdr:rowOff>31407</xdr:rowOff>
    </xdr:from>
    <xdr:to>
      <xdr:col>0</xdr:col>
      <xdr:colOff>1800502</xdr:colOff>
      <xdr:row>4</xdr:row>
      <xdr:rowOff>152625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824F4CC-A507-4429-8815-9EBB27536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413" y="31407"/>
          <a:ext cx="1128089" cy="8935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385281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512C2713-5357-432C-82E6-4D312D826B09}"/>
            </a:ext>
          </a:extLst>
        </xdr:cNvPr>
        <xdr:cNvSpPr txBox="1"/>
      </xdr:nvSpPr>
      <xdr:spPr>
        <a:xfrm>
          <a:off x="11388796" y="9663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4</xdr:col>
      <xdr:colOff>0</xdr:colOff>
      <xdr:row>1</xdr:row>
      <xdr:rowOff>385281</xdr:rowOff>
    </xdr:from>
    <xdr:ext cx="184731" cy="264560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A9A37BE9-E72B-4993-B14D-F15CCA3657D4}"/>
            </a:ext>
          </a:extLst>
        </xdr:cNvPr>
        <xdr:cNvSpPr txBox="1"/>
      </xdr:nvSpPr>
      <xdr:spPr>
        <a:xfrm>
          <a:off x="4638675" y="775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4</xdr:col>
      <xdr:colOff>0</xdr:colOff>
      <xdr:row>1</xdr:row>
      <xdr:rowOff>385281</xdr:rowOff>
    </xdr:from>
    <xdr:ext cx="184731" cy="264560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43823D34-39CE-4E88-BC86-60134B6138A4}"/>
            </a:ext>
          </a:extLst>
        </xdr:cNvPr>
        <xdr:cNvSpPr txBox="1"/>
      </xdr:nvSpPr>
      <xdr:spPr>
        <a:xfrm>
          <a:off x="4638675" y="775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8374486-072D-4193-822C-2C86895C4335}"/>
            </a:ext>
          </a:extLst>
        </xdr:cNvPr>
        <xdr:cNvSpPr txBox="1"/>
      </xdr:nvSpPr>
      <xdr:spPr>
        <a:xfrm>
          <a:off x="12211264" y="9632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9DC03655-6E3A-439B-802B-646541E450FA}"/>
            </a:ext>
          </a:extLst>
        </xdr:cNvPr>
        <xdr:cNvSpPr txBox="1"/>
      </xdr:nvSpPr>
      <xdr:spPr>
        <a:xfrm>
          <a:off x="3617360" y="11237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id="{45DA557E-0CD0-4D47-9DC5-2F08BD3E5BCF}"/>
            </a:ext>
          </a:extLst>
        </xdr:cNvPr>
        <xdr:cNvSpPr txBox="1"/>
      </xdr:nvSpPr>
      <xdr:spPr>
        <a:xfrm>
          <a:off x="4467225" y="385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id="{EB1345BE-2617-4AAF-AFF2-96EEBF7145AC}"/>
            </a:ext>
          </a:extLst>
        </xdr:cNvPr>
        <xdr:cNvSpPr txBox="1"/>
      </xdr:nvSpPr>
      <xdr:spPr>
        <a:xfrm>
          <a:off x="4467225" y="385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id="{BDC57CB0-3DA9-4F73-9595-7E58369C8B74}"/>
            </a:ext>
          </a:extLst>
        </xdr:cNvPr>
        <xdr:cNvSpPr txBox="1"/>
      </xdr:nvSpPr>
      <xdr:spPr>
        <a:xfrm>
          <a:off x="4467225" y="385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id="{BF4BC8DB-DE7B-4C3C-9E95-B014C7C6A6F1}"/>
            </a:ext>
          </a:extLst>
        </xdr:cNvPr>
        <xdr:cNvSpPr txBox="1"/>
      </xdr:nvSpPr>
      <xdr:spPr>
        <a:xfrm>
          <a:off x="4024045" y="428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87B8C830-35D4-47B0-A34F-20F27F96D53A}"/>
            </a:ext>
          </a:extLst>
        </xdr:cNvPr>
        <xdr:cNvSpPr txBox="1"/>
      </xdr:nvSpPr>
      <xdr:spPr>
        <a:xfrm>
          <a:off x="4024045" y="428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id="{B4C064C1-C42B-4BFD-AC02-8ED2BB00B966}"/>
            </a:ext>
          </a:extLst>
        </xdr:cNvPr>
        <xdr:cNvSpPr txBox="1"/>
      </xdr:nvSpPr>
      <xdr:spPr>
        <a:xfrm>
          <a:off x="4024045" y="8133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EB06DC26-7977-4CE9-B9AE-9E8E6E7D11E9}"/>
            </a:ext>
          </a:extLst>
        </xdr:cNvPr>
        <xdr:cNvSpPr txBox="1"/>
      </xdr:nvSpPr>
      <xdr:spPr>
        <a:xfrm>
          <a:off x="4024045" y="8133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id="{32E32EC2-0774-4E3E-9317-124C516019D0}"/>
            </a:ext>
          </a:extLst>
        </xdr:cNvPr>
        <xdr:cNvSpPr txBox="1"/>
      </xdr:nvSpPr>
      <xdr:spPr>
        <a:xfrm>
          <a:off x="4024045" y="8133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8" name="ZoneTexte 27">
          <a:extLst>
            <a:ext uri="{FF2B5EF4-FFF2-40B4-BE49-F238E27FC236}">
              <a16:creationId xmlns:a16="http://schemas.microsoft.com/office/drawing/2014/main" id="{0823BA98-9238-41DA-8925-29AC674DCC22}"/>
            </a:ext>
          </a:extLst>
        </xdr:cNvPr>
        <xdr:cNvSpPr txBox="1"/>
      </xdr:nvSpPr>
      <xdr:spPr>
        <a:xfrm>
          <a:off x="402404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id="{A6A4853E-30CE-4696-8B92-80355689A2B0}"/>
            </a:ext>
          </a:extLst>
        </xdr:cNvPr>
        <xdr:cNvSpPr txBox="1"/>
      </xdr:nvSpPr>
      <xdr:spPr>
        <a:xfrm>
          <a:off x="402404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4</xdr:col>
      <xdr:colOff>0</xdr:colOff>
      <xdr:row>0</xdr:row>
      <xdr:rowOff>385281</xdr:rowOff>
    </xdr:from>
    <xdr:ext cx="184731" cy="264560"/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E0553B85-8948-4046-B0BF-4345120ECA54}"/>
            </a:ext>
          </a:extLst>
        </xdr:cNvPr>
        <xdr:cNvSpPr txBox="1"/>
      </xdr:nvSpPr>
      <xdr:spPr>
        <a:xfrm>
          <a:off x="4024045" y="385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4</xdr:col>
      <xdr:colOff>0</xdr:colOff>
      <xdr:row>0</xdr:row>
      <xdr:rowOff>385281</xdr:rowOff>
    </xdr:from>
    <xdr:ext cx="184731" cy="264560"/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id="{97C8654B-E1AE-40D0-9D09-DD58657709C6}"/>
            </a:ext>
          </a:extLst>
        </xdr:cNvPr>
        <xdr:cNvSpPr txBox="1"/>
      </xdr:nvSpPr>
      <xdr:spPr>
        <a:xfrm>
          <a:off x="4024045" y="385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4</xdr:col>
      <xdr:colOff>0</xdr:colOff>
      <xdr:row>0</xdr:row>
      <xdr:rowOff>385281</xdr:rowOff>
    </xdr:from>
    <xdr:ext cx="184731" cy="264560"/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id="{7581F1F6-E193-40A0-8961-E5C1D11D6F9F}"/>
            </a:ext>
          </a:extLst>
        </xdr:cNvPr>
        <xdr:cNvSpPr txBox="1"/>
      </xdr:nvSpPr>
      <xdr:spPr>
        <a:xfrm>
          <a:off x="4024045" y="385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zoomScaleNormal="100" workbookViewId="0">
      <selection activeCell="H50" sqref="H50"/>
    </sheetView>
  </sheetViews>
  <sheetFormatPr baseColWidth="10" defaultRowHeight="15" x14ac:dyDescent="0.25"/>
  <cols>
    <col min="1" max="1" width="44.140625" customWidth="1"/>
    <col min="2" max="2" width="79.140625" customWidth="1"/>
    <col min="3" max="3" width="16.140625" hidden="1" customWidth="1"/>
    <col min="4" max="4" width="0.5703125" customWidth="1"/>
    <col min="5" max="5" width="0.28515625" hidden="1" customWidth="1"/>
    <col min="6" max="6" width="11.42578125" hidden="1" customWidth="1"/>
    <col min="7" max="7" width="4" hidden="1" customWidth="1"/>
  </cols>
  <sheetData>
    <row r="1" spans="1:7" ht="15" customHeight="1" x14ac:dyDescent="0.25">
      <c r="A1" s="94"/>
      <c r="B1" s="95" t="s">
        <v>255</v>
      </c>
      <c r="C1" s="95"/>
      <c r="D1" s="95"/>
      <c r="E1" s="95"/>
      <c r="F1" s="95"/>
      <c r="G1" s="95"/>
    </row>
    <row r="2" spans="1:7" ht="15" customHeight="1" x14ac:dyDescent="0.25">
      <c r="A2" s="94"/>
      <c r="B2" s="95"/>
      <c r="C2" s="95"/>
      <c r="D2" s="95"/>
      <c r="E2" s="95"/>
      <c r="F2" s="95"/>
      <c r="G2" s="95"/>
    </row>
    <row r="3" spans="1:7" ht="15" customHeight="1" x14ac:dyDescent="0.25">
      <c r="A3" s="94"/>
      <c r="B3" s="95"/>
      <c r="C3" s="95"/>
      <c r="D3" s="95"/>
      <c r="E3" s="95"/>
      <c r="F3" s="95"/>
      <c r="G3" s="95"/>
    </row>
    <row r="4" spans="1:7" ht="15" customHeight="1" x14ac:dyDescent="0.25">
      <c r="A4" s="94"/>
      <c r="B4" s="95"/>
      <c r="C4" s="95"/>
      <c r="D4" s="95"/>
      <c r="E4" s="95"/>
      <c r="F4" s="95"/>
      <c r="G4" s="95"/>
    </row>
    <row r="5" spans="1:7" ht="15.75" thickBot="1" x14ac:dyDescent="0.3">
      <c r="A5" s="94"/>
      <c r="B5" s="95"/>
      <c r="C5" s="96"/>
      <c r="D5" s="96"/>
      <c r="E5" s="96"/>
      <c r="F5" s="96"/>
      <c r="G5" s="96"/>
    </row>
    <row r="6" spans="1:7" ht="18.75" customHeight="1" thickBot="1" x14ac:dyDescent="0.3">
      <c r="A6" s="91" t="s">
        <v>256</v>
      </c>
      <c r="B6" s="31"/>
      <c r="C6" s="98"/>
      <c r="D6" s="99"/>
      <c r="E6" s="99"/>
      <c r="F6" s="99"/>
      <c r="G6" s="100"/>
    </row>
    <row r="7" spans="1:7" ht="18" customHeight="1" x14ac:dyDescent="0.25">
      <c r="A7" s="91" t="s">
        <v>257</v>
      </c>
      <c r="B7" s="107"/>
      <c r="C7" s="108"/>
      <c r="D7" s="108"/>
      <c r="E7" s="108"/>
      <c r="F7" s="108"/>
      <c r="G7" s="109"/>
    </row>
    <row r="8" spans="1:7" ht="18" customHeight="1" x14ac:dyDescent="0.25">
      <c r="A8" s="91" t="s">
        <v>258</v>
      </c>
      <c r="B8" s="107"/>
      <c r="C8" s="110"/>
      <c r="D8" s="110"/>
      <c r="E8" s="110"/>
      <c r="F8" s="110"/>
      <c r="G8" s="111"/>
    </row>
    <row r="9" spans="1:7" ht="23.25" customHeight="1" x14ac:dyDescent="0.25">
      <c r="A9" s="91" t="s">
        <v>259</v>
      </c>
      <c r="B9" s="112"/>
      <c r="C9" s="113"/>
      <c r="D9" s="113"/>
      <c r="E9" s="113"/>
      <c r="F9" s="113"/>
      <c r="G9" s="114"/>
    </row>
    <row r="10" spans="1:7" ht="15.75" x14ac:dyDescent="0.25">
      <c r="A10" s="91" t="s">
        <v>260</v>
      </c>
      <c r="B10" s="97"/>
      <c r="C10" s="97"/>
      <c r="D10" s="97"/>
      <c r="E10" s="97"/>
      <c r="F10" s="97"/>
      <c r="G10" s="97"/>
    </row>
    <row r="11" spans="1:7" ht="15.75" x14ac:dyDescent="0.25">
      <c r="A11" s="92" t="s">
        <v>261</v>
      </c>
      <c r="B11" s="93"/>
      <c r="C11" s="93"/>
      <c r="D11" s="93"/>
      <c r="E11" s="93"/>
      <c r="F11" s="93"/>
      <c r="G11" s="93"/>
    </row>
    <row r="12" spans="1:7" ht="15.75" customHeight="1" x14ac:dyDescent="0.25">
      <c r="A12" s="115"/>
      <c r="B12" s="115"/>
      <c r="C12" s="115"/>
      <c r="D12" s="115"/>
      <c r="E12" s="115"/>
      <c r="F12" s="115"/>
      <c r="G12" s="115"/>
    </row>
    <row r="13" spans="1:7" ht="15.75" customHeight="1" x14ac:dyDescent="0.25">
      <c r="A13" s="116"/>
      <c r="B13" s="116"/>
      <c r="C13" s="116"/>
      <c r="D13" s="116"/>
      <c r="E13" s="116"/>
      <c r="F13" s="116"/>
      <c r="G13" s="116"/>
    </row>
    <row r="14" spans="1:7" ht="15.75" customHeight="1" x14ac:dyDescent="0.25">
      <c r="A14" s="116"/>
      <c r="B14" s="116"/>
      <c r="C14" s="116"/>
      <c r="D14" s="116"/>
      <c r="E14" s="116"/>
      <c r="F14" s="116"/>
      <c r="G14" s="116"/>
    </row>
    <row r="15" spans="1:7" x14ac:dyDescent="0.25">
      <c r="A15" s="116"/>
      <c r="B15" s="116"/>
      <c r="C15" s="116"/>
      <c r="D15" s="116"/>
      <c r="E15" s="116"/>
      <c r="F15" s="116"/>
      <c r="G15" s="116"/>
    </row>
    <row r="16" spans="1:7" x14ac:dyDescent="0.25">
      <c r="A16" s="116"/>
      <c r="B16" s="116"/>
      <c r="C16" s="116"/>
      <c r="D16" s="116"/>
      <c r="E16" s="116"/>
      <c r="F16" s="116"/>
      <c r="G16" s="116"/>
    </row>
    <row r="17" spans="1:7" x14ac:dyDescent="0.25">
      <c r="A17" s="116"/>
      <c r="B17" s="116"/>
      <c r="C17" s="116"/>
      <c r="D17" s="116"/>
      <c r="E17" s="116"/>
      <c r="F17" s="116"/>
      <c r="G17" s="116"/>
    </row>
    <row r="18" spans="1:7" x14ac:dyDescent="0.25">
      <c r="A18" s="116"/>
      <c r="B18" s="116"/>
      <c r="C18" s="116"/>
      <c r="D18" s="116"/>
      <c r="E18" s="116"/>
      <c r="F18" s="116"/>
      <c r="G18" s="116"/>
    </row>
    <row r="19" spans="1:7" x14ac:dyDescent="0.25">
      <c r="A19" s="116"/>
      <c r="B19" s="116"/>
      <c r="C19" s="116"/>
      <c r="D19" s="116"/>
      <c r="E19" s="116"/>
      <c r="F19" s="116"/>
      <c r="G19" s="116"/>
    </row>
    <row r="20" spans="1:7" x14ac:dyDescent="0.25">
      <c r="A20" s="116"/>
      <c r="B20" s="116"/>
      <c r="C20" s="116"/>
      <c r="D20" s="116"/>
      <c r="E20" s="116"/>
      <c r="F20" s="116"/>
      <c r="G20" s="116"/>
    </row>
    <row r="21" spans="1:7" x14ac:dyDescent="0.25">
      <c r="A21" s="116"/>
      <c r="B21" s="116"/>
      <c r="C21" s="116"/>
      <c r="D21" s="116"/>
      <c r="E21" s="116"/>
      <c r="F21" s="116"/>
      <c r="G21" s="116"/>
    </row>
    <row r="22" spans="1:7" x14ac:dyDescent="0.25">
      <c r="A22" s="116"/>
      <c r="B22" s="116"/>
      <c r="C22" s="116"/>
      <c r="D22" s="116"/>
      <c r="E22" s="116"/>
      <c r="F22" s="116"/>
      <c r="G22" s="116"/>
    </row>
    <row r="23" spans="1:7" x14ac:dyDescent="0.25">
      <c r="A23" s="116"/>
      <c r="B23" s="116"/>
      <c r="C23" s="116"/>
      <c r="D23" s="116"/>
      <c r="E23" s="116"/>
      <c r="F23" s="116"/>
      <c r="G23" s="116"/>
    </row>
    <row r="24" spans="1:7" ht="43.5" customHeight="1" x14ac:dyDescent="0.35">
      <c r="A24" s="152" t="s">
        <v>262</v>
      </c>
      <c r="B24" s="153"/>
      <c r="C24" s="153"/>
      <c r="D24" s="153"/>
      <c r="E24" s="153"/>
      <c r="F24" s="153"/>
      <c r="G24" s="153"/>
    </row>
    <row r="25" spans="1:7" x14ac:dyDescent="0.25">
      <c r="A25" s="58" t="s">
        <v>172</v>
      </c>
      <c r="B25" s="101">
        <f>' Arbuste-fougère-vigne'!$G$55</f>
        <v>0</v>
      </c>
      <c r="C25" s="101"/>
    </row>
    <row r="26" spans="1:7" x14ac:dyDescent="0.25">
      <c r="A26" s="87" t="s">
        <v>168</v>
      </c>
      <c r="B26" s="101">
        <f>Arbres!$G$23</f>
        <v>0</v>
      </c>
      <c r="C26" s="101"/>
    </row>
    <row r="27" spans="1:7" x14ac:dyDescent="0.25">
      <c r="A27" s="87" t="s">
        <v>167</v>
      </c>
      <c r="B27" s="101">
        <f>Arbres!$G$26</f>
        <v>0</v>
      </c>
      <c r="C27" s="101"/>
    </row>
    <row r="28" spans="1:7" x14ac:dyDescent="0.25">
      <c r="A28" s="87" t="s">
        <v>161</v>
      </c>
      <c r="B28" s="101">
        <f>Arbres!$G$27</f>
        <v>0</v>
      </c>
      <c r="C28" s="101"/>
    </row>
    <row r="29" spans="1:7" x14ac:dyDescent="0.25">
      <c r="A29" s="87" t="s">
        <v>173</v>
      </c>
      <c r="B29" s="101">
        <f>Arbres!$G$28</f>
        <v>0</v>
      </c>
      <c r="C29" s="101"/>
    </row>
    <row r="30" spans="1:7" x14ac:dyDescent="0.25">
      <c r="A30" s="87" t="s">
        <v>158</v>
      </c>
      <c r="B30" s="101">
        <f>SUM(B25:B29)</f>
        <v>0</v>
      </c>
      <c r="C30" s="101"/>
    </row>
    <row r="31" spans="1:7" ht="22.5" customHeight="1" x14ac:dyDescent="0.25">
      <c r="A31" s="87" t="s">
        <v>162</v>
      </c>
      <c r="B31" s="101">
        <f>B30*0.05</f>
        <v>0</v>
      </c>
      <c r="C31" s="101"/>
    </row>
    <row r="32" spans="1:7" ht="18.75" customHeight="1" x14ac:dyDescent="0.25">
      <c r="A32" s="87" t="s">
        <v>163</v>
      </c>
      <c r="B32" s="101">
        <f>B30*0.09975</f>
        <v>0</v>
      </c>
      <c r="C32" s="101"/>
    </row>
    <row r="33" spans="1:3" ht="2.25" hidden="1" customHeight="1" x14ac:dyDescent="0.25">
      <c r="A33" s="88"/>
      <c r="B33" s="103"/>
      <c r="C33" s="103"/>
    </row>
    <row r="34" spans="1:3" ht="20.25" customHeight="1" x14ac:dyDescent="0.25">
      <c r="A34" s="87" t="s">
        <v>247</v>
      </c>
      <c r="B34" s="101">
        <f>B30+B31+B32+B33</f>
        <v>0</v>
      </c>
      <c r="C34" s="101"/>
    </row>
    <row r="35" spans="1:3" ht="18.75" x14ac:dyDescent="0.3">
      <c r="A35" s="89" t="s">
        <v>164</v>
      </c>
      <c r="B35" s="101">
        <f>B34*0.1</f>
        <v>0</v>
      </c>
      <c r="C35" s="101"/>
    </row>
    <row r="36" spans="1:3" ht="15.75" thickBot="1" x14ac:dyDescent="0.3">
      <c r="A36" s="157" t="s">
        <v>171</v>
      </c>
      <c r="B36" s="120">
        <f>Arbres!$G$29</f>
        <v>0</v>
      </c>
      <c r="C36" s="120"/>
    </row>
    <row r="37" spans="1:3" ht="21.75" thickBot="1" x14ac:dyDescent="0.4">
      <c r="A37" s="10" t="s">
        <v>75</v>
      </c>
      <c r="B37" s="121">
        <f>B34+B35+B36</f>
        <v>0</v>
      </c>
      <c r="C37" s="122"/>
    </row>
    <row r="38" spans="1:3" x14ac:dyDescent="0.25">
      <c r="A38" s="151"/>
      <c r="B38" s="151"/>
      <c r="C38" s="11"/>
    </row>
    <row r="39" spans="1:3" ht="21" x14ac:dyDescent="0.35">
      <c r="A39" s="117" t="s">
        <v>113</v>
      </c>
      <c r="B39" s="118"/>
      <c r="C39" s="118"/>
    </row>
    <row r="40" spans="1:3" x14ac:dyDescent="0.25">
      <c r="A40" s="90" t="s">
        <v>82</v>
      </c>
      <c r="B40" s="102">
        <f>' Arbuste-fougère-vigne'!$A$29</f>
        <v>0</v>
      </c>
      <c r="C40" s="102"/>
    </row>
    <row r="41" spans="1:3" x14ac:dyDescent="0.25">
      <c r="A41" s="90" t="s">
        <v>65</v>
      </c>
      <c r="B41" s="119">
        <f>' Arbuste-fougère-vigne'!$A$31</f>
        <v>0</v>
      </c>
      <c r="C41" s="119"/>
    </row>
    <row r="42" spans="1:3" x14ac:dyDescent="0.25">
      <c r="A42" s="90" t="s">
        <v>112</v>
      </c>
      <c r="B42" s="102">
        <f>' Arbuste-fougère-vigne'!$A$49</f>
        <v>0</v>
      </c>
      <c r="C42" s="102"/>
    </row>
    <row r="43" spans="1:3" x14ac:dyDescent="0.25">
      <c r="A43" s="90" t="s">
        <v>126</v>
      </c>
      <c r="B43" s="102">
        <f>' Arbuste-fougère-vigne'!$A$53</f>
        <v>0</v>
      </c>
      <c r="C43" s="102"/>
    </row>
    <row r="44" spans="1:3" x14ac:dyDescent="0.25">
      <c r="A44" s="90" t="s">
        <v>153</v>
      </c>
      <c r="B44" s="102">
        <f>Arbres!$A$5</f>
        <v>0</v>
      </c>
      <c r="C44" s="102"/>
    </row>
    <row r="45" spans="1:3" x14ac:dyDescent="0.25">
      <c r="A45" s="90" t="s">
        <v>160</v>
      </c>
      <c r="B45" s="102">
        <f>Arbres!$A$16</f>
        <v>0</v>
      </c>
      <c r="C45" s="102"/>
    </row>
    <row r="46" spans="1:3" ht="15.75" thickBot="1" x14ac:dyDescent="0.3">
      <c r="A46" s="90" t="s">
        <v>252</v>
      </c>
      <c r="B46" s="104">
        <f>Arbres!$A$21</f>
        <v>0</v>
      </c>
      <c r="C46" s="104"/>
    </row>
    <row r="47" spans="1:3" ht="21.75" thickBot="1" x14ac:dyDescent="0.4">
      <c r="A47" s="10" t="s">
        <v>165</v>
      </c>
      <c r="B47" s="105">
        <f>SUM(B40:B46)</f>
        <v>0</v>
      </c>
      <c r="C47" s="106"/>
    </row>
    <row r="48" spans="1:3" ht="21" x14ac:dyDescent="0.35">
      <c r="A48" s="12"/>
      <c r="B48" s="13"/>
    </row>
    <row r="49" spans="1:3" ht="18.75" x14ac:dyDescent="0.3">
      <c r="A49" s="154" t="s">
        <v>166</v>
      </c>
      <c r="B49" s="154"/>
      <c r="C49" s="154"/>
    </row>
    <row r="50" spans="1:3" ht="15" customHeight="1" x14ac:dyDescent="0.25">
      <c r="A50" s="155"/>
      <c r="B50" s="156"/>
      <c r="C50" s="156"/>
    </row>
    <row r="51" spans="1:3" ht="18.75" x14ac:dyDescent="0.3">
      <c r="A51" s="158" t="s">
        <v>213</v>
      </c>
      <c r="B51" s="158"/>
      <c r="C51" s="158"/>
    </row>
    <row r="52" spans="1:3" ht="18.75" x14ac:dyDescent="0.3">
      <c r="A52" s="160" t="s">
        <v>253</v>
      </c>
      <c r="B52" s="161"/>
      <c r="C52" s="161"/>
    </row>
    <row r="53" spans="1:3" ht="18.75" x14ac:dyDescent="0.3">
      <c r="A53" s="160" t="s">
        <v>254</v>
      </c>
      <c r="B53" s="160"/>
      <c r="C53" s="160"/>
    </row>
    <row r="54" spans="1:3" ht="18.75" x14ac:dyDescent="0.3">
      <c r="A54" s="159" t="s">
        <v>159</v>
      </c>
      <c r="B54" s="158"/>
      <c r="C54" s="158"/>
    </row>
  </sheetData>
  <sheetProtection formatCells="0" formatColumns="0" formatRows="0" insertColumns="0" insertRows="0" insertHyperlinks="0" deleteColumns="0" deleteRows="0" sort="0" autoFilter="0" pivotTables="0"/>
  <mergeCells count="38">
    <mergeCell ref="B46:C46"/>
    <mergeCell ref="B47:C47"/>
    <mergeCell ref="B7:G7"/>
    <mergeCell ref="B8:G8"/>
    <mergeCell ref="B9:G9"/>
    <mergeCell ref="A12:G23"/>
    <mergeCell ref="A24:G24"/>
    <mergeCell ref="A39:C39"/>
    <mergeCell ref="B41:C41"/>
    <mergeCell ref="B42:C42"/>
    <mergeCell ref="B43:C43"/>
    <mergeCell ref="B44:C44"/>
    <mergeCell ref="B45:C45"/>
    <mergeCell ref="B35:C35"/>
    <mergeCell ref="B36:C36"/>
    <mergeCell ref="B37:C37"/>
    <mergeCell ref="B40:C40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A52:C52"/>
    <mergeCell ref="A50:C50"/>
    <mergeCell ref="A54:C54"/>
    <mergeCell ref="A51:C51"/>
    <mergeCell ref="A49:C49"/>
    <mergeCell ref="A53:C53"/>
    <mergeCell ref="B11:G11"/>
    <mergeCell ref="A1:A5"/>
    <mergeCell ref="B1:G5"/>
    <mergeCell ref="B10:G10"/>
    <mergeCell ref="C6:G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X55"/>
  <sheetViews>
    <sheetView zoomScale="148" zoomScaleNormal="148" workbookViewId="0">
      <pane ySplit="2" topLeftCell="A24" activePane="bottomLeft" state="frozen"/>
      <selection pane="bottomLeft" activeCell="J9" sqref="J9"/>
    </sheetView>
  </sheetViews>
  <sheetFormatPr baseColWidth="10" defaultRowHeight="15" x14ac:dyDescent="0.25"/>
  <cols>
    <col min="1" max="1" width="17" customWidth="1"/>
    <col min="2" max="2" width="31.7109375" style="3" customWidth="1"/>
    <col min="3" max="3" width="33.5703125" customWidth="1"/>
    <col min="4" max="4" width="8" customWidth="1"/>
    <col min="5" max="5" width="19" customWidth="1"/>
    <col min="6" max="7" width="9.140625" style="11" customWidth="1"/>
    <col min="8" max="8" width="13.85546875" customWidth="1"/>
    <col min="11" max="11" width="15.85546875" customWidth="1"/>
  </cols>
  <sheetData>
    <row r="1" spans="1:128" s="4" customFormat="1" ht="18.75" hidden="1" customHeight="1" x14ac:dyDescent="0.25">
      <c r="A1" s="123" t="s">
        <v>214</v>
      </c>
      <c r="B1" s="125" t="s">
        <v>71</v>
      </c>
      <c r="C1" s="125"/>
      <c r="D1" s="20" t="s">
        <v>22</v>
      </c>
      <c r="E1" s="20"/>
      <c r="F1" s="36"/>
      <c r="G1" s="36"/>
      <c r="H1" s="44"/>
    </row>
    <row r="2" spans="1:128" s="5" customFormat="1" ht="82.5" customHeight="1" x14ac:dyDescent="0.25">
      <c r="A2" s="124"/>
      <c r="B2" s="29" t="s">
        <v>69</v>
      </c>
      <c r="C2" s="30" t="s">
        <v>70</v>
      </c>
      <c r="D2" s="34" t="s">
        <v>22</v>
      </c>
      <c r="E2" s="35" t="s">
        <v>111</v>
      </c>
      <c r="F2" s="39" t="s">
        <v>211</v>
      </c>
      <c r="G2" s="40" t="s">
        <v>212</v>
      </c>
      <c r="H2" s="35" t="s">
        <v>236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</row>
    <row r="3" spans="1:128" s="5" customFormat="1" ht="21" customHeight="1" x14ac:dyDescent="0.25">
      <c r="A3" s="128" t="s">
        <v>249</v>
      </c>
      <c r="B3" s="129"/>
      <c r="C3" s="129"/>
      <c r="D3" s="129"/>
      <c r="E3" s="129"/>
      <c r="F3" s="129"/>
      <c r="G3" s="129"/>
      <c r="H3" s="130"/>
      <c r="I3" s="7"/>
      <c r="J3" s="32"/>
      <c r="K3" s="32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</row>
    <row r="4" spans="1:128" x14ac:dyDescent="0.25">
      <c r="A4" s="48"/>
      <c r="B4" s="73" t="s">
        <v>24</v>
      </c>
      <c r="C4" s="81" t="s">
        <v>23</v>
      </c>
      <c r="D4" s="58" t="s">
        <v>26</v>
      </c>
      <c r="E4" s="58" t="s">
        <v>73</v>
      </c>
      <c r="F4" s="59">
        <v>6</v>
      </c>
      <c r="G4" s="71">
        <f t="shared" ref="G4:G28" si="0">A4*F4</f>
        <v>0</v>
      </c>
      <c r="H4" s="58" t="s">
        <v>109</v>
      </c>
    </row>
    <row r="5" spans="1:128" ht="15" customHeight="1" x14ac:dyDescent="0.25">
      <c r="A5" s="48"/>
      <c r="B5" s="82" t="s">
        <v>218</v>
      </c>
      <c r="C5" s="83" t="s">
        <v>72</v>
      </c>
      <c r="D5" s="58" t="s">
        <v>68</v>
      </c>
      <c r="E5" s="58" t="s">
        <v>73</v>
      </c>
      <c r="F5" s="59">
        <v>7.5</v>
      </c>
      <c r="G5" s="71">
        <f t="shared" si="0"/>
        <v>0</v>
      </c>
      <c r="H5" s="58" t="s">
        <v>110</v>
      </c>
      <c r="J5" s="32"/>
      <c r="K5" s="86"/>
    </row>
    <row r="6" spans="1:128" x14ac:dyDescent="0.25">
      <c r="A6" s="48"/>
      <c r="B6" s="56" t="s">
        <v>209</v>
      </c>
      <c r="C6" s="58" t="s">
        <v>77</v>
      </c>
      <c r="D6" s="58" t="s">
        <v>78</v>
      </c>
      <c r="E6" s="70" t="s">
        <v>83</v>
      </c>
      <c r="F6" s="59">
        <v>12.5</v>
      </c>
      <c r="G6" s="71">
        <f t="shared" si="0"/>
        <v>0</v>
      </c>
      <c r="H6" s="58" t="s">
        <v>98</v>
      </c>
      <c r="J6" s="33"/>
      <c r="K6" s="33"/>
    </row>
    <row r="7" spans="1:128" x14ac:dyDescent="0.25">
      <c r="A7" s="48"/>
      <c r="B7" s="82" t="s">
        <v>27</v>
      </c>
      <c r="C7" s="83" t="s">
        <v>28</v>
      </c>
      <c r="D7" s="58" t="s">
        <v>29</v>
      </c>
      <c r="E7" s="58" t="s">
        <v>73</v>
      </c>
      <c r="F7" s="59">
        <v>6</v>
      </c>
      <c r="G7" s="71">
        <f t="shared" si="0"/>
        <v>0</v>
      </c>
      <c r="H7" s="58" t="s">
        <v>92</v>
      </c>
    </row>
    <row r="8" spans="1:128" x14ac:dyDescent="0.25">
      <c r="A8" s="48"/>
      <c r="B8" s="73" t="s">
        <v>6</v>
      </c>
      <c r="C8" s="81" t="s">
        <v>25</v>
      </c>
      <c r="D8" s="58" t="s">
        <v>30</v>
      </c>
      <c r="E8" s="58" t="s">
        <v>73</v>
      </c>
      <c r="F8" s="59">
        <v>6</v>
      </c>
      <c r="G8" s="71">
        <f t="shared" si="0"/>
        <v>0</v>
      </c>
      <c r="H8" s="58" t="s">
        <v>93</v>
      </c>
    </row>
    <row r="9" spans="1:128" x14ac:dyDescent="0.25">
      <c r="A9" s="48"/>
      <c r="B9" s="73" t="s">
        <v>7</v>
      </c>
      <c r="C9" s="74" t="s">
        <v>31</v>
      </c>
      <c r="D9" s="58" t="s">
        <v>0</v>
      </c>
      <c r="E9" s="58" t="s">
        <v>73</v>
      </c>
      <c r="F9" s="59">
        <v>6</v>
      </c>
      <c r="G9" s="71">
        <f t="shared" si="0"/>
        <v>0</v>
      </c>
      <c r="H9" s="58" t="s">
        <v>94</v>
      </c>
    </row>
    <row r="10" spans="1:128" x14ac:dyDescent="0.25">
      <c r="A10" s="48"/>
      <c r="B10" s="73" t="s">
        <v>217</v>
      </c>
      <c r="C10" s="74" t="s">
        <v>84</v>
      </c>
      <c r="D10" s="58" t="s">
        <v>85</v>
      </c>
      <c r="E10" s="58" t="s">
        <v>73</v>
      </c>
      <c r="F10" s="59">
        <v>6</v>
      </c>
      <c r="G10" s="71">
        <f t="shared" si="0"/>
        <v>0</v>
      </c>
      <c r="H10" s="58" t="s">
        <v>93</v>
      </c>
    </row>
    <row r="11" spans="1:128" x14ac:dyDescent="0.25">
      <c r="A11" s="48"/>
      <c r="B11" s="73" t="s">
        <v>32</v>
      </c>
      <c r="C11" s="74" t="s">
        <v>33</v>
      </c>
      <c r="D11" s="58" t="s">
        <v>34</v>
      </c>
      <c r="E11" s="58" t="s">
        <v>76</v>
      </c>
      <c r="F11" s="59">
        <v>2.5</v>
      </c>
      <c r="G11" s="71">
        <f t="shared" si="0"/>
        <v>0</v>
      </c>
      <c r="H11" s="58" t="s">
        <v>92</v>
      </c>
    </row>
    <row r="12" spans="1:128" ht="15" customHeight="1" x14ac:dyDescent="0.25">
      <c r="A12" s="48"/>
      <c r="B12" s="73" t="s">
        <v>157</v>
      </c>
      <c r="C12" s="74" t="s">
        <v>61</v>
      </c>
      <c r="D12" s="58" t="s">
        <v>36</v>
      </c>
      <c r="E12" s="84" t="s">
        <v>73</v>
      </c>
      <c r="F12" s="59">
        <v>6</v>
      </c>
      <c r="G12" s="71">
        <f t="shared" si="0"/>
        <v>0</v>
      </c>
      <c r="H12" s="58" t="s">
        <v>99</v>
      </c>
    </row>
    <row r="13" spans="1:128" x14ac:dyDescent="0.25">
      <c r="A13" s="48"/>
      <c r="B13" s="73" t="s">
        <v>35</v>
      </c>
      <c r="C13" s="74" t="s">
        <v>61</v>
      </c>
      <c r="D13" s="58" t="s">
        <v>36</v>
      </c>
      <c r="E13" s="58" t="s">
        <v>76</v>
      </c>
      <c r="F13" s="59">
        <v>2.5</v>
      </c>
      <c r="G13" s="71">
        <f t="shared" ref="G13" si="1">A13*F13</f>
        <v>0</v>
      </c>
      <c r="H13" s="58" t="s">
        <v>156</v>
      </c>
    </row>
    <row r="14" spans="1:128" x14ac:dyDescent="0.25">
      <c r="A14" s="48"/>
      <c r="B14" s="73" t="s">
        <v>174</v>
      </c>
      <c r="C14" s="74" t="s">
        <v>37</v>
      </c>
      <c r="D14" s="58" t="s">
        <v>38</v>
      </c>
      <c r="E14" s="58" t="s">
        <v>73</v>
      </c>
      <c r="F14" s="59">
        <v>5.5</v>
      </c>
      <c r="G14" s="71">
        <f t="shared" si="0"/>
        <v>0</v>
      </c>
      <c r="H14" s="58" t="s">
        <v>106</v>
      </c>
    </row>
    <row r="15" spans="1:128" x14ac:dyDescent="0.25">
      <c r="A15" s="48"/>
      <c r="B15" s="73" t="s">
        <v>55</v>
      </c>
      <c r="C15" s="74" t="s">
        <v>56</v>
      </c>
      <c r="D15" s="58" t="s">
        <v>59</v>
      </c>
      <c r="E15" s="58" t="s">
        <v>74</v>
      </c>
      <c r="F15" s="59">
        <v>7.95</v>
      </c>
      <c r="G15" s="71">
        <f t="shared" si="0"/>
        <v>0</v>
      </c>
      <c r="H15" s="58" t="s">
        <v>103</v>
      </c>
    </row>
    <row r="16" spans="1:128" ht="15" customHeight="1" x14ac:dyDescent="0.25">
      <c r="A16" s="48"/>
      <c r="B16" s="73" t="s">
        <v>57</v>
      </c>
      <c r="C16" s="74" t="s">
        <v>102</v>
      </c>
      <c r="D16" s="58" t="s">
        <v>58</v>
      </c>
      <c r="E16" s="58" t="s">
        <v>73</v>
      </c>
      <c r="F16" s="59">
        <v>6</v>
      </c>
      <c r="G16" s="71">
        <f t="shared" si="0"/>
        <v>0</v>
      </c>
      <c r="H16" s="58" t="s">
        <v>96</v>
      </c>
    </row>
    <row r="17" spans="1:10" x14ac:dyDescent="0.25">
      <c r="A17" s="48"/>
      <c r="B17" s="73" t="s">
        <v>49</v>
      </c>
      <c r="C17" s="74" t="s">
        <v>50</v>
      </c>
      <c r="D17" s="58" t="s">
        <v>51</v>
      </c>
      <c r="E17" s="58" t="s">
        <v>74</v>
      </c>
      <c r="F17" s="59">
        <v>6.5</v>
      </c>
      <c r="G17" s="71">
        <f t="shared" si="0"/>
        <v>0</v>
      </c>
      <c r="H17" s="58" t="s">
        <v>100</v>
      </c>
      <c r="J17" s="46"/>
    </row>
    <row r="18" spans="1:10" x14ac:dyDescent="0.25">
      <c r="A18" s="48"/>
      <c r="B18" s="73" t="s">
        <v>128</v>
      </c>
      <c r="C18" s="74" t="s">
        <v>244</v>
      </c>
      <c r="D18" s="58" t="s">
        <v>130</v>
      </c>
      <c r="E18" s="58" t="s">
        <v>131</v>
      </c>
      <c r="F18" s="59">
        <v>37.5</v>
      </c>
      <c r="G18" s="71">
        <f t="shared" si="0"/>
        <v>0</v>
      </c>
      <c r="H18" s="58" t="s">
        <v>95</v>
      </c>
      <c r="I18" s="45"/>
      <c r="J18" s="46"/>
    </row>
    <row r="19" spans="1:10" x14ac:dyDescent="0.25">
      <c r="A19" s="48"/>
      <c r="B19" s="73" t="s">
        <v>10</v>
      </c>
      <c r="C19" s="74" t="s">
        <v>245</v>
      </c>
      <c r="D19" s="64" t="s">
        <v>48</v>
      </c>
      <c r="E19" s="58" t="s">
        <v>131</v>
      </c>
      <c r="F19" s="59">
        <v>37.5</v>
      </c>
      <c r="G19" s="71">
        <f>A19*F19</f>
        <v>0</v>
      </c>
      <c r="H19" s="58" t="s">
        <v>129</v>
      </c>
      <c r="I19" s="45"/>
      <c r="J19" s="46"/>
    </row>
    <row r="20" spans="1:10" x14ac:dyDescent="0.25">
      <c r="A20" s="48"/>
      <c r="B20" s="73" t="s">
        <v>10</v>
      </c>
      <c r="C20" s="74" t="s">
        <v>246</v>
      </c>
      <c r="D20" s="64" t="s">
        <v>48</v>
      </c>
      <c r="E20" s="58" t="s">
        <v>73</v>
      </c>
      <c r="F20" s="59">
        <v>6</v>
      </c>
      <c r="G20" s="71">
        <f>A20*F20</f>
        <v>0</v>
      </c>
      <c r="H20" s="58" t="s">
        <v>133</v>
      </c>
    </row>
    <row r="21" spans="1:10" x14ac:dyDescent="0.25">
      <c r="A21" s="48"/>
      <c r="B21" s="73" t="s">
        <v>60</v>
      </c>
      <c r="C21" s="57" t="s">
        <v>39</v>
      </c>
      <c r="D21" s="58" t="s">
        <v>2</v>
      </c>
      <c r="E21" s="58" t="s">
        <v>73</v>
      </c>
      <c r="F21" s="59">
        <v>6</v>
      </c>
      <c r="G21" s="71">
        <f t="shared" si="0"/>
        <v>0</v>
      </c>
      <c r="H21" s="58" t="s">
        <v>97</v>
      </c>
    </row>
    <row r="22" spans="1:10" x14ac:dyDescent="0.25">
      <c r="A22" s="48"/>
      <c r="B22" s="73" t="s">
        <v>9</v>
      </c>
      <c r="C22" s="57" t="s">
        <v>40</v>
      </c>
      <c r="D22" s="58" t="s">
        <v>5</v>
      </c>
      <c r="E22" s="58" t="s">
        <v>74</v>
      </c>
      <c r="F22" s="59">
        <v>6.5</v>
      </c>
      <c r="G22" s="71">
        <f t="shared" si="0"/>
        <v>0</v>
      </c>
      <c r="H22" s="58" t="s">
        <v>104</v>
      </c>
    </row>
    <row r="23" spans="1:10" ht="15" customHeight="1" x14ac:dyDescent="0.25">
      <c r="A23" s="48"/>
      <c r="B23" s="73" t="s">
        <v>243</v>
      </c>
      <c r="C23" s="57" t="s">
        <v>53</v>
      </c>
      <c r="D23" s="58" t="s">
        <v>52</v>
      </c>
      <c r="E23" s="58" t="s">
        <v>74</v>
      </c>
      <c r="F23" s="59">
        <v>6.5</v>
      </c>
      <c r="G23" s="71">
        <f t="shared" ref="G23" si="2">A23*F23</f>
        <v>0</v>
      </c>
      <c r="H23" s="58" t="s">
        <v>92</v>
      </c>
    </row>
    <row r="24" spans="1:10" x14ac:dyDescent="0.25">
      <c r="A24" s="48"/>
      <c r="B24" s="73" t="s">
        <v>54</v>
      </c>
      <c r="C24" s="57" t="s">
        <v>53</v>
      </c>
      <c r="D24" s="58" t="s">
        <v>52</v>
      </c>
      <c r="E24" s="58" t="s">
        <v>74</v>
      </c>
      <c r="F24" s="59">
        <v>6.5</v>
      </c>
      <c r="G24" s="71">
        <f t="shared" si="0"/>
        <v>0</v>
      </c>
      <c r="H24" s="58" t="s">
        <v>103</v>
      </c>
    </row>
    <row r="25" spans="1:10" x14ac:dyDescent="0.25">
      <c r="A25" s="48"/>
      <c r="B25" s="73" t="s">
        <v>230</v>
      </c>
      <c r="C25" s="57" t="s">
        <v>219</v>
      </c>
      <c r="D25" s="58" t="s">
        <v>220</v>
      </c>
      <c r="E25" s="58" t="s">
        <v>74</v>
      </c>
      <c r="F25" s="59">
        <v>6</v>
      </c>
      <c r="G25" s="71">
        <f t="shared" si="0"/>
        <v>0</v>
      </c>
      <c r="H25" s="58" t="s">
        <v>95</v>
      </c>
    </row>
    <row r="26" spans="1:10" x14ac:dyDescent="0.25">
      <c r="A26" s="48"/>
      <c r="B26" s="73" t="s">
        <v>41</v>
      </c>
      <c r="C26" s="57" t="s">
        <v>62</v>
      </c>
      <c r="D26" s="58" t="s">
        <v>44</v>
      </c>
      <c r="E26" s="58" t="s">
        <v>74</v>
      </c>
      <c r="F26" s="59">
        <v>6.5</v>
      </c>
      <c r="G26" s="71">
        <f t="shared" si="0"/>
        <v>0</v>
      </c>
      <c r="H26" s="58" t="s">
        <v>105</v>
      </c>
    </row>
    <row r="27" spans="1:10" ht="21" customHeight="1" x14ac:dyDescent="0.25">
      <c r="A27" s="48"/>
      <c r="B27" s="73" t="s">
        <v>45</v>
      </c>
      <c r="C27" s="57" t="s">
        <v>42</v>
      </c>
      <c r="D27" s="58" t="s">
        <v>43</v>
      </c>
      <c r="E27" s="58" t="s">
        <v>74</v>
      </c>
      <c r="F27" s="59">
        <v>6.5</v>
      </c>
      <c r="G27" s="71">
        <f t="shared" si="0"/>
        <v>0</v>
      </c>
      <c r="H27" s="58" t="s">
        <v>101</v>
      </c>
    </row>
    <row r="28" spans="1:10" ht="15.75" thickBot="1" x14ac:dyDescent="0.3">
      <c r="A28" s="51"/>
      <c r="B28" s="73" t="s">
        <v>46</v>
      </c>
      <c r="C28" s="57" t="s">
        <v>47</v>
      </c>
      <c r="D28" s="58" t="s">
        <v>3</v>
      </c>
      <c r="E28" s="58" t="s">
        <v>74</v>
      </c>
      <c r="F28" s="59">
        <v>6.5</v>
      </c>
      <c r="G28" s="85">
        <f t="shared" si="0"/>
        <v>0</v>
      </c>
      <c r="H28" s="58" t="s">
        <v>94</v>
      </c>
    </row>
    <row r="29" spans="1:10" ht="15.75" thickBot="1" x14ac:dyDescent="0.3">
      <c r="A29" s="79">
        <f>SUM(A4:A28)</f>
        <v>0</v>
      </c>
      <c r="B29" s="14"/>
      <c r="C29" s="15"/>
      <c r="D29" s="16"/>
      <c r="E29" s="16"/>
      <c r="F29" s="37"/>
      <c r="G29" s="61">
        <f>SUM(G4:G28)</f>
        <v>0</v>
      </c>
      <c r="H29" s="17"/>
    </row>
    <row r="30" spans="1:10" ht="21.75" customHeight="1" thickBot="1" x14ac:dyDescent="0.3">
      <c r="A30" s="131" t="s">
        <v>248</v>
      </c>
      <c r="B30" s="132"/>
      <c r="C30" s="132"/>
      <c r="D30" s="132"/>
      <c r="E30" s="132"/>
      <c r="F30" s="132"/>
      <c r="G30" s="132"/>
      <c r="H30" s="133"/>
    </row>
    <row r="31" spans="1:10" ht="15.75" thickBot="1" x14ac:dyDescent="0.3">
      <c r="A31" s="47"/>
      <c r="B31" s="69" t="s">
        <v>66</v>
      </c>
      <c r="C31" s="70" t="s">
        <v>210</v>
      </c>
      <c r="D31" s="58" t="s">
        <v>67</v>
      </c>
      <c r="E31" s="58" t="s">
        <v>73</v>
      </c>
      <c r="F31" s="71">
        <v>6.99</v>
      </c>
      <c r="G31" s="61">
        <f>A31*F31</f>
        <v>0</v>
      </c>
      <c r="H31" s="72" t="s">
        <v>108</v>
      </c>
    </row>
    <row r="32" spans="1:10" ht="15" customHeight="1" x14ac:dyDescent="0.25">
      <c r="A32" s="134" t="s">
        <v>250</v>
      </c>
      <c r="B32" s="134"/>
      <c r="C32" s="134"/>
      <c r="D32" s="134"/>
      <c r="E32" s="134"/>
      <c r="F32" s="134"/>
      <c r="G32" s="134"/>
      <c r="H32" s="135"/>
    </row>
    <row r="33" spans="1:8" x14ac:dyDescent="0.25">
      <c r="A33" s="47"/>
      <c r="B33" s="56" t="s">
        <v>122</v>
      </c>
      <c r="C33" s="58" t="s">
        <v>121</v>
      </c>
      <c r="D33" s="58"/>
      <c r="E33" s="58" t="s">
        <v>73</v>
      </c>
      <c r="F33" s="59">
        <v>7.25</v>
      </c>
      <c r="G33" s="71">
        <f t="shared" ref="G33:G48" si="3">A33*F33</f>
        <v>0</v>
      </c>
      <c r="H33" s="56" t="s">
        <v>134</v>
      </c>
    </row>
    <row r="34" spans="1:8" x14ac:dyDescent="0.25">
      <c r="A34" s="47"/>
      <c r="B34" s="56" t="s">
        <v>123</v>
      </c>
      <c r="C34" s="58" t="s">
        <v>121</v>
      </c>
      <c r="D34" s="58"/>
      <c r="E34" s="58" t="s">
        <v>73</v>
      </c>
      <c r="F34" s="59">
        <v>5.95</v>
      </c>
      <c r="G34" s="71">
        <f t="shared" si="3"/>
        <v>0</v>
      </c>
      <c r="H34" s="56" t="s">
        <v>206</v>
      </c>
    </row>
    <row r="35" spans="1:8" x14ac:dyDescent="0.25">
      <c r="A35" s="47"/>
      <c r="B35" s="56" t="s">
        <v>124</v>
      </c>
      <c r="C35" s="58" t="s">
        <v>121</v>
      </c>
      <c r="D35" s="58"/>
      <c r="E35" s="58" t="s">
        <v>73</v>
      </c>
      <c r="F35" s="59">
        <v>7.25</v>
      </c>
      <c r="G35" s="71">
        <f t="shared" si="3"/>
        <v>0</v>
      </c>
      <c r="H35" s="56" t="s">
        <v>207</v>
      </c>
    </row>
    <row r="36" spans="1:8" x14ac:dyDescent="0.25">
      <c r="A36" s="47"/>
      <c r="B36" s="56" t="s">
        <v>125</v>
      </c>
      <c r="C36" s="58" t="s">
        <v>121</v>
      </c>
      <c r="D36" s="58"/>
      <c r="E36" s="58" t="s">
        <v>73</v>
      </c>
      <c r="F36" s="59">
        <v>7.25</v>
      </c>
      <c r="G36" s="71">
        <f t="shared" si="3"/>
        <v>0</v>
      </c>
      <c r="H36" s="56" t="s">
        <v>208</v>
      </c>
    </row>
    <row r="37" spans="1:8" x14ac:dyDescent="0.25">
      <c r="A37" s="47"/>
      <c r="B37" s="56" t="s">
        <v>175</v>
      </c>
      <c r="C37" s="58" t="s">
        <v>114</v>
      </c>
      <c r="D37" s="58"/>
      <c r="E37" s="58" t="s">
        <v>73</v>
      </c>
      <c r="F37" s="59">
        <v>6.85</v>
      </c>
      <c r="G37" s="71">
        <f t="shared" si="3"/>
        <v>0</v>
      </c>
      <c r="H37" s="56" t="s">
        <v>203</v>
      </c>
    </row>
    <row r="38" spans="1:8" x14ac:dyDescent="0.25">
      <c r="A38" s="47"/>
      <c r="B38" s="56" t="s">
        <v>178</v>
      </c>
      <c r="C38" s="58" t="s">
        <v>227</v>
      </c>
      <c r="D38" s="58"/>
      <c r="E38" s="58" t="s">
        <v>73</v>
      </c>
      <c r="F38" s="59">
        <v>6.85</v>
      </c>
      <c r="G38" s="71">
        <f t="shared" si="3"/>
        <v>0</v>
      </c>
      <c r="H38" s="58" t="s">
        <v>204</v>
      </c>
    </row>
    <row r="39" spans="1:8" x14ac:dyDescent="0.25">
      <c r="A39" s="48"/>
      <c r="B39" s="56" t="s">
        <v>229</v>
      </c>
      <c r="C39" s="58" t="s">
        <v>228</v>
      </c>
      <c r="D39" s="58"/>
      <c r="E39" s="58" t="s">
        <v>73</v>
      </c>
      <c r="F39" s="59">
        <v>6.85</v>
      </c>
      <c r="G39" s="71">
        <f t="shared" ref="G39" si="4">A39*F39</f>
        <v>0</v>
      </c>
      <c r="H39" s="58" t="s">
        <v>204</v>
      </c>
    </row>
    <row r="40" spans="1:8" x14ac:dyDescent="0.25">
      <c r="A40" s="48"/>
      <c r="B40" s="73" t="s">
        <v>87</v>
      </c>
      <c r="C40" s="74" t="s">
        <v>86</v>
      </c>
      <c r="D40" s="58" t="s">
        <v>90</v>
      </c>
      <c r="E40" s="58" t="s">
        <v>73</v>
      </c>
      <c r="F40" s="59">
        <v>6</v>
      </c>
      <c r="G40" s="71">
        <f t="shared" si="3"/>
        <v>0</v>
      </c>
      <c r="H40" s="58" t="s">
        <v>95</v>
      </c>
    </row>
    <row r="41" spans="1:8" x14ac:dyDescent="0.25">
      <c r="A41" s="48"/>
      <c r="B41" s="73" t="s">
        <v>89</v>
      </c>
      <c r="C41" s="74" t="s">
        <v>88</v>
      </c>
      <c r="D41" s="58" t="s">
        <v>91</v>
      </c>
      <c r="E41" s="58" t="s">
        <v>73</v>
      </c>
      <c r="F41" s="59">
        <v>6.2</v>
      </c>
      <c r="G41" s="71">
        <f t="shared" si="3"/>
        <v>0</v>
      </c>
      <c r="H41" s="58" t="s">
        <v>107</v>
      </c>
    </row>
    <row r="42" spans="1:8" x14ac:dyDescent="0.25">
      <c r="A42" s="47"/>
      <c r="B42" s="56" t="s">
        <v>176</v>
      </c>
      <c r="C42" s="58" t="s">
        <v>135</v>
      </c>
      <c r="D42" s="58"/>
      <c r="E42" s="58" t="s">
        <v>73</v>
      </c>
      <c r="F42" s="59">
        <v>6.85</v>
      </c>
      <c r="G42" s="71">
        <f t="shared" si="3"/>
        <v>0</v>
      </c>
      <c r="H42" s="58" t="s">
        <v>100</v>
      </c>
    </row>
    <row r="43" spans="1:8" x14ac:dyDescent="0.25">
      <c r="A43" s="47"/>
      <c r="B43" s="75" t="s">
        <v>154</v>
      </c>
      <c r="C43" s="58" t="s">
        <v>136</v>
      </c>
      <c r="D43" s="58"/>
      <c r="E43" s="58" t="s">
        <v>73</v>
      </c>
      <c r="F43" s="59">
        <v>6.85</v>
      </c>
      <c r="G43" s="71">
        <f t="shared" ref="G43:G45" si="5">A43*F43</f>
        <v>0</v>
      </c>
      <c r="H43" s="58" t="s">
        <v>92</v>
      </c>
    </row>
    <row r="44" spans="1:8" x14ac:dyDescent="0.25">
      <c r="A44" s="47"/>
      <c r="B44" s="56" t="s">
        <v>239</v>
      </c>
      <c r="C44" s="58" t="s">
        <v>135</v>
      </c>
      <c r="D44" s="58"/>
      <c r="E44" s="58" t="s">
        <v>73</v>
      </c>
      <c r="F44" s="59">
        <v>6.85</v>
      </c>
      <c r="G44" s="71">
        <f t="shared" si="5"/>
        <v>0</v>
      </c>
      <c r="H44" s="58" t="s">
        <v>226</v>
      </c>
    </row>
    <row r="45" spans="1:8" x14ac:dyDescent="0.25">
      <c r="A45" s="47"/>
      <c r="B45" s="56" t="s">
        <v>177</v>
      </c>
      <c r="C45" s="58" t="s">
        <v>135</v>
      </c>
      <c r="D45" s="58"/>
      <c r="E45" s="58" t="s">
        <v>74</v>
      </c>
      <c r="F45" s="59">
        <v>7.95</v>
      </c>
      <c r="G45" s="71">
        <f t="shared" si="5"/>
        <v>0</v>
      </c>
      <c r="H45" s="58" t="s">
        <v>205</v>
      </c>
    </row>
    <row r="46" spans="1:8" x14ac:dyDescent="0.25">
      <c r="A46" s="47"/>
      <c r="B46" s="56" t="s">
        <v>222</v>
      </c>
      <c r="C46" s="58" t="s">
        <v>237</v>
      </c>
      <c r="D46" s="58"/>
      <c r="E46" s="58" t="s">
        <v>73</v>
      </c>
      <c r="F46" s="59">
        <v>6.9</v>
      </c>
      <c r="G46" s="71">
        <f t="shared" si="3"/>
        <v>0</v>
      </c>
      <c r="H46" s="58" t="s">
        <v>100</v>
      </c>
    </row>
    <row r="47" spans="1:8" x14ac:dyDescent="0.25">
      <c r="A47" s="49"/>
      <c r="B47" s="56" t="s">
        <v>221</v>
      </c>
      <c r="C47" s="58" t="s">
        <v>238</v>
      </c>
      <c r="D47" s="58"/>
      <c r="E47" s="58" t="s">
        <v>83</v>
      </c>
      <c r="F47" s="59">
        <v>10.5</v>
      </c>
      <c r="G47" s="71">
        <f t="shared" si="3"/>
        <v>0</v>
      </c>
      <c r="H47" s="58" t="s">
        <v>223</v>
      </c>
    </row>
    <row r="48" spans="1:8" ht="15.75" thickBot="1" x14ac:dyDescent="0.3">
      <c r="A48" s="49"/>
      <c r="B48" s="56" t="s">
        <v>179</v>
      </c>
      <c r="C48" s="58" t="s">
        <v>225</v>
      </c>
      <c r="D48" s="58"/>
      <c r="E48" s="58" t="s">
        <v>73</v>
      </c>
      <c r="F48" s="59">
        <v>6</v>
      </c>
      <c r="G48" s="71">
        <f t="shared" si="3"/>
        <v>0</v>
      </c>
      <c r="H48" s="58" t="s">
        <v>224</v>
      </c>
    </row>
    <row r="49" spans="1:8" ht="15.75" thickBot="1" x14ac:dyDescent="0.3">
      <c r="A49" s="79">
        <f>SUM(A33:A48)</f>
        <v>0</v>
      </c>
      <c r="B49" s="18"/>
      <c r="C49" s="16"/>
      <c r="D49" s="16"/>
      <c r="E49" s="16"/>
      <c r="F49" s="37"/>
      <c r="G49" s="61">
        <f>SUM(G33:G48)</f>
        <v>0</v>
      </c>
      <c r="H49" s="17"/>
    </row>
    <row r="50" spans="1:8" ht="15" customHeight="1" x14ac:dyDescent="0.25">
      <c r="A50" s="136" t="s">
        <v>251</v>
      </c>
      <c r="B50" s="134"/>
      <c r="C50" s="134"/>
      <c r="D50" s="134"/>
      <c r="E50" s="134"/>
      <c r="F50" s="134"/>
      <c r="G50" s="134"/>
      <c r="H50" s="135"/>
    </row>
    <row r="51" spans="1:8" x14ac:dyDescent="0.25">
      <c r="A51" s="47"/>
      <c r="B51" s="56" t="s">
        <v>235</v>
      </c>
      <c r="C51" s="58" t="s">
        <v>241</v>
      </c>
      <c r="D51" s="58" t="s">
        <v>242</v>
      </c>
      <c r="E51" s="58" t="s">
        <v>73</v>
      </c>
      <c r="F51" s="59">
        <v>6.85</v>
      </c>
      <c r="G51" s="59">
        <f>A51*F51</f>
        <v>0</v>
      </c>
      <c r="H51" s="58" t="s">
        <v>201</v>
      </c>
    </row>
    <row r="52" spans="1:8" ht="15.75" thickBot="1" x14ac:dyDescent="0.3">
      <c r="A52" s="50"/>
      <c r="B52" s="76" t="s">
        <v>193</v>
      </c>
      <c r="C52" s="77" t="s">
        <v>194</v>
      </c>
      <c r="D52" s="77" t="s">
        <v>195</v>
      </c>
      <c r="E52" s="77" t="s">
        <v>73</v>
      </c>
      <c r="F52" s="78">
        <v>6</v>
      </c>
      <c r="G52" s="78">
        <f>A52*F52</f>
        <v>0</v>
      </c>
      <c r="H52" s="77" t="s">
        <v>202</v>
      </c>
    </row>
    <row r="53" spans="1:8" ht="15.75" thickBot="1" x14ac:dyDescent="0.3">
      <c r="A53" s="79">
        <f>SUM(A51:A52)</f>
        <v>0</v>
      </c>
      <c r="B53" s="19"/>
      <c r="C53" s="6"/>
      <c r="D53" s="6"/>
      <c r="E53" s="6"/>
      <c r="F53" s="38"/>
      <c r="G53" s="61">
        <f>SUM(G51:G52)</f>
        <v>0</v>
      </c>
      <c r="H53" s="6"/>
    </row>
    <row r="54" spans="1:8" ht="15.75" thickBot="1" x14ac:dyDescent="0.3">
      <c r="A54" s="6"/>
      <c r="B54" s="19"/>
      <c r="C54" s="6"/>
      <c r="D54" s="6"/>
      <c r="E54" s="6"/>
      <c r="F54" s="38"/>
      <c r="G54" s="38"/>
      <c r="H54" s="6"/>
    </row>
    <row r="55" spans="1:8" ht="21.75" thickBot="1" x14ac:dyDescent="0.4">
      <c r="A55" s="80">
        <f>SUM(A49+A31+A29+A53)</f>
        <v>0</v>
      </c>
      <c r="B55" s="137" t="s">
        <v>75</v>
      </c>
      <c r="C55" s="138"/>
      <c r="D55" s="138"/>
      <c r="E55" s="138"/>
      <c r="F55" s="139"/>
      <c r="G55" s="126">
        <f>SUM(+G49+G31+G29+G53)</f>
        <v>0</v>
      </c>
      <c r="H55" s="127"/>
    </row>
  </sheetData>
  <sheetProtection formatCells="0" formatColumns="0" formatRows="0" insertColumns="0" insertRows="0" insertHyperlinks="0" deleteColumns="0" deleteRows="0" sort="0" autoFilter="0" pivotTables="0"/>
  <mergeCells count="8">
    <mergeCell ref="A1:A2"/>
    <mergeCell ref="B1:C1"/>
    <mergeCell ref="G55:H55"/>
    <mergeCell ref="A3:H3"/>
    <mergeCell ref="A30:H30"/>
    <mergeCell ref="A32:H32"/>
    <mergeCell ref="A50:H50"/>
    <mergeCell ref="B55:F55"/>
  </mergeCells>
  <phoneticPr fontId="18" type="noConversion"/>
  <pageMargins left="0.25" right="0.25" top="0.75" bottom="0.75" header="0.3" footer="0.3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5"/>
  <sheetViews>
    <sheetView zoomScaleNormal="100" workbookViewId="0">
      <pane ySplit="1" topLeftCell="A2" activePane="bottomLeft" state="frozen"/>
      <selection pane="bottomLeft" activeCell="B31" sqref="B31"/>
    </sheetView>
  </sheetViews>
  <sheetFormatPr baseColWidth="10" defaultColWidth="10.85546875" defaultRowHeight="15" x14ac:dyDescent="0.25"/>
  <cols>
    <col min="1" max="1" width="30.7109375" customWidth="1"/>
    <col min="2" max="2" width="29.5703125" customWidth="1"/>
    <col min="3" max="3" width="25.140625" customWidth="1"/>
    <col min="4" max="4" width="5.28515625" customWidth="1"/>
    <col min="5" max="5" width="18.5703125" customWidth="1"/>
    <col min="6" max="6" width="9.42578125" style="11" customWidth="1"/>
    <col min="7" max="7" width="13.140625" style="11" customWidth="1"/>
    <col min="8" max="8" width="12.85546875" customWidth="1"/>
  </cols>
  <sheetData>
    <row r="1" spans="1:8" ht="81.75" customHeight="1" x14ac:dyDescent="0.25">
      <c r="A1" s="28" t="s">
        <v>216</v>
      </c>
      <c r="B1" s="29" t="s">
        <v>69</v>
      </c>
      <c r="C1" s="30" t="s">
        <v>70</v>
      </c>
      <c r="D1" s="34" t="s">
        <v>22</v>
      </c>
      <c r="E1" s="35" t="s">
        <v>111</v>
      </c>
      <c r="F1" s="39" t="s">
        <v>211</v>
      </c>
      <c r="G1" s="40" t="s">
        <v>212</v>
      </c>
      <c r="H1" s="35" t="s">
        <v>236</v>
      </c>
    </row>
    <row r="2" spans="1:8" ht="18.75" customHeight="1" x14ac:dyDescent="0.25">
      <c r="A2" s="128" t="s">
        <v>153</v>
      </c>
      <c r="B2" s="129"/>
      <c r="C2" s="129"/>
      <c r="D2" s="129"/>
      <c r="E2" s="129"/>
      <c r="F2" s="129"/>
      <c r="G2" s="129"/>
      <c r="H2" s="130"/>
    </row>
    <row r="3" spans="1:8" x14ac:dyDescent="0.25">
      <c r="A3" s="47"/>
      <c r="B3" s="56" t="s">
        <v>14</v>
      </c>
      <c r="C3" s="57" t="s">
        <v>15</v>
      </c>
      <c r="D3" s="58" t="s">
        <v>16</v>
      </c>
      <c r="E3" s="58" t="s">
        <v>74</v>
      </c>
      <c r="F3" s="59">
        <v>6.5</v>
      </c>
      <c r="G3" s="59">
        <f>A3*F3</f>
        <v>0</v>
      </c>
      <c r="H3" s="58" t="s">
        <v>116</v>
      </c>
    </row>
    <row r="4" spans="1:8" ht="18" customHeight="1" thickBot="1" x14ac:dyDescent="0.3">
      <c r="A4" s="52"/>
      <c r="B4" s="60" t="s">
        <v>19</v>
      </c>
      <c r="C4" s="57" t="s">
        <v>21</v>
      </c>
      <c r="D4" s="58" t="s">
        <v>20</v>
      </c>
      <c r="E4" s="58" t="s">
        <v>74</v>
      </c>
      <c r="F4" s="59">
        <v>6.5</v>
      </c>
      <c r="G4" s="59">
        <f t="shared" ref="G4" si="0">A4*F4</f>
        <v>0</v>
      </c>
      <c r="H4" s="58" t="s">
        <v>196</v>
      </c>
    </row>
    <row r="5" spans="1:8" ht="15.75" thickBot="1" x14ac:dyDescent="0.3">
      <c r="A5" s="55">
        <f>SUM(A3:A4)</f>
        <v>0</v>
      </c>
      <c r="B5" s="18"/>
      <c r="C5" s="15"/>
      <c r="D5" s="16"/>
      <c r="E5" s="16"/>
      <c r="F5" s="37"/>
      <c r="G5" s="61">
        <f>SUM(G3:G4)</f>
        <v>0</v>
      </c>
      <c r="H5" s="17"/>
    </row>
    <row r="6" spans="1:8" ht="18.75" customHeight="1" x14ac:dyDescent="0.25">
      <c r="A6" s="140" t="s">
        <v>152</v>
      </c>
      <c r="B6" s="141"/>
      <c r="C6" s="141"/>
      <c r="D6" s="141"/>
      <c r="E6" s="141"/>
      <c r="F6" s="141"/>
      <c r="G6" s="141"/>
      <c r="H6" s="142"/>
    </row>
    <row r="7" spans="1:8" x14ac:dyDescent="0.25">
      <c r="A7" s="47"/>
      <c r="B7" s="60" t="s">
        <v>11</v>
      </c>
      <c r="C7" s="57" t="s">
        <v>12</v>
      </c>
      <c r="D7" s="58" t="s">
        <v>13</v>
      </c>
      <c r="E7" s="58" t="s">
        <v>74</v>
      </c>
      <c r="F7" s="59">
        <v>10</v>
      </c>
      <c r="G7" s="59">
        <f t="shared" ref="G7:G20" si="1">A7*F7</f>
        <v>0</v>
      </c>
      <c r="H7" s="58" t="s">
        <v>115</v>
      </c>
    </row>
    <row r="8" spans="1:8" x14ac:dyDescent="0.25">
      <c r="A8" s="47"/>
      <c r="B8" s="60" t="s">
        <v>189</v>
      </c>
      <c r="C8" s="57" t="s">
        <v>190</v>
      </c>
      <c r="D8" s="58" t="s">
        <v>191</v>
      </c>
      <c r="E8" s="58" t="s">
        <v>74</v>
      </c>
      <c r="F8" s="59">
        <v>6.5</v>
      </c>
      <c r="G8" s="59">
        <f t="shared" si="1"/>
        <v>0</v>
      </c>
      <c r="H8" s="58" t="s">
        <v>192</v>
      </c>
    </row>
    <row r="9" spans="1:8" x14ac:dyDescent="0.25">
      <c r="A9" s="47"/>
      <c r="B9" s="60" t="s">
        <v>137</v>
      </c>
      <c r="C9" s="57" t="s">
        <v>138</v>
      </c>
      <c r="D9" s="58" t="s">
        <v>151</v>
      </c>
      <c r="E9" s="58" t="s">
        <v>231</v>
      </c>
      <c r="F9" s="59">
        <v>10</v>
      </c>
      <c r="G9" s="59">
        <f t="shared" si="1"/>
        <v>0</v>
      </c>
      <c r="H9" s="58" t="s">
        <v>155</v>
      </c>
    </row>
    <row r="10" spans="1:8" x14ac:dyDescent="0.25">
      <c r="A10" s="47"/>
      <c r="B10" s="62" t="s">
        <v>18</v>
      </c>
      <c r="C10" s="57" t="s">
        <v>17</v>
      </c>
      <c r="D10" s="58" t="s">
        <v>132</v>
      </c>
      <c r="E10" s="58" t="s">
        <v>74</v>
      </c>
      <c r="F10" s="59">
        <v>10</v>
      </c>
      <c r="G10" s="59">
        <f t="shared" si="1"/>
        <v>0</v>
      </c>
      <c r="H10" s="58" t="s">
        <v>117</v>
      </c>
    </row>
    <row r="11" spans="1:8" x14ac:dyDescent="0.25">
      <c r="A11" s="47"/>
      <c r="B11" s="62" t="s">
        <v>8</v>
      </c>
      <c r="C11" s="57" t="s">
        <v>215</v>
      </c>
      <c r="D11" s="58" t="s">
        <v>4</v>
      </c>
      <c r="E11" s="58" t="s">
        <v>73</v>
      </c>
      <c r="F11" s="59">
        <v>6</v>
      </c>
      <c r="G11" s="59">
        <f t="shared" si="1"/>
        <v>0</v>
      </c>
      <c r="H11" s="58" t="s">
        <v>118</v>
      </c>
    </row>
    <row r="12" spans="1:8" x14ac:dyDescent="0.25">
      <c r="A12" s="47"/>
      <c r="B12" s="62" t="s">
        <v>139</v>
      </c>
      <c r="C12" s="57" t="s">
        <v>140</v>
      </c>
      <c r="D12" s="58" t="s">
        <v>149</v>
      </c>
      <c r="E12" s="58" t="s">
        <v>74</v>
      </c>
      <c r="F12" s="59">
        <v>6.5</v>
      </c>
      <c r="G12" s="59">
        <f t="shared" si="1"/>
        <v>0</v>
      </c>
      <c r="H12" s="58" t="s">
        <v>197</v>
      </c>
    </row>
    <row r="13" spans="1:8" x14ac:dyDescent="0.25">
      <c r="A13" s="47"/>
      <c r="B13" s="62" t="s">
        <v>141</v>
      </c>
      <c r="C13" s="63" t="s">
        <v>142</v>
      </c>
      <c r="D13" s="58" t="s">
        <v>150</v>
      </c>
      <c r="E13" s="58" t="s">
        <v>232</v>
      </c>
      <c r="F13" s="59">
        <v>15</v>
      </c>
      <c r="G13" s="59">
        <f t="shared" si="1"/>
        <v>0</v>
      </c>
      <c r="H13" s="58" t="s">
        <v>198</v>
      </c>
    </row>
    <row r="14" spans="1:8" x14ac:dyDescent="0.25">
      <c r="A14" s="47"/>
      <c r="B14" s="62" t="s">
        <v>64</v>
      </c>
      <c r="C14" s="57" t="s">
        <v>63</v>
      </c>
      <c r="D14" s="58" t="s">
        <v>1</v>
      </c>
      <c r="E14" s="58" t="s">
        <v>233</v>
      </c>
      <c r="F14" s="59">
        <v>12</v>
      </c>
      <c r="G14" s="59">
        <f t="shared" si="1"/>
        <v>0</v>
      </c>
      <c r="H14" s="58" t="s">
        <v>119</v>
      </c>
    </row>
    <row r="15" spans="1:8" ht="15.75" thickBot="1" x14ac:dyDescent="0.3">
      <c r="A15" s="53"/>
      <c r="B15" s="60" t="s">
        <v>80</v>
      </c>
      <c r="C15" s="64" t="s">
        <v>79</v>
      </c>
      <c r="D15" s="64" t="s">
        <v>81</v>
      </c>
      <c r="E15" s="64" t="s">
        <v>74</v>
      </c>
      <c r="F15" s="65">
        <v>10</v>
      </c>
      <c r="G15" s="66">
        <f t="shared" si="1"/>
        <v>0</v>
      </c>
      <c r="H15" s="58" t="s">
        <v>120</v>
      </c>
    </row>
    <row r="16" spans="1:8" ht="15.75" thickBot="1" x14ac:dyDescent="0.3">
      <c r="A16" s="8">
        <f>SUM(A7:A15)</f>
        <v>0</v>
      </c>
      <c r="B16" s="21"/>
      <c r="C16" s="22"/>
      <c r="D16" s="22"/>
      <c r="E16" s="22"/>
      <c r="F16" s="41"/>
      <c r="G16" s="67">
        <f>SUM(G7:G15)</f>
        <v>0</v>
      </c>
      <c r="H16" s="17"/>
    </row>
    <row r="17" spans="1:8" ht="15" customHeight="1" x14ac:dyDescent="0.35">
      <c r="A17" s="117" t="s">
        <v>127</v>
      </c>
      <c r="B17" s="118"/>
      <c r="C17" s="118"/>
      <c r="D17" s="118"/>
      <c r="E17" s="118"/>
      <c r="F17" s="118"/>
      <c r="G17" s="118"/>
      <c r="H17" s="143"/>
    </row>
    <row r="18" spans="1:8" x14ac:dyDescent="0.25">
      <c r="A18" s="54"/>
      <c r="B18" s="56" t="s">
        <v>181</v>
      </c>
      <c r="C18" s="58" t="s">
        <v>182</v>
      </c>
      <c r="D18" s="64" t="s">
        <v>185</v>
      </c>
      <c r="E18" s="58" t="s">
        <v>73</v>
      </c>
      <c r="F18" s="59">
        <v>6</v>
      </c>
      <c r="G18" s="65">
        <f>A18*F18</f>
        <v>0</v>
      </c>
      <c r="H18" s="58" t="s">
        <v>199</v>
      </c>
    </row>
    <row r="19" spans="1:8" x14ac:dyDescent="0.25">
      <c r="A19" s="54"/>
      <c r="B19" s="56" t="s">
        <v>183</v>
      </c>
      <c r="C19" s="58" t="s">
        <v>184</v>
      </c>
      <c r="D19" s="64" t="s">
        <v>186</v>
      </c>
      <c r="E19" s="58" t="s">
        <v>73</v>
      </c>
      <c r="F19" s="59">
        <v>6</v>
      </c>
      <c r="G19" s="65">
        <f>A19*F19</f>
        <v>0</v>
      </c>
      <c r="H19" s="58" t="s">
        <v>200</v>
      </c>
    </row>
    <row r="20" spans="1:8" ht="15.75" thickBot="1" x14ac:dyDescent="0.3">
      <c r="A20" s="54"/>
      <c r="B20" s="68" t="s">
        <v>187</v>
      </c>
      <c r="C20" s="58" t="s">
        <v>188</v>
      </c>
      <c r="D20" s="64" t="s">
        <v>234</v>
      </c>
      <c r="E20" s="58" t="s">
        <v>143</v>
      </c>
      <c r="F20" s="59">
        <v>29.95</v>
      </c>
      <c r="G20" s="65">
        <f t="shared" si="1"/>
        <v>0</v>
      </c>
      <c r="H20" s="58" t="s">
        <v>201</v>
      </c>
    </row>
    <row r="21" spans="1:8" ht="15.75" thickBot="1" x14ac:dyDescent="0.3">
      <c r="A21" s="8">
        <f>SUM(A18:A20)</f>
        <v>0</v>
      </c>
      <c r="B21" s="23"/>
      <c r="C21" s="6"/>
      <c r="D21" s="24"/>
      <c r="E21" s="6"/>
      <c r="F21" s="38"/>
      <c r="G21" s="67">
        <f>SUM(G18:G20)</f>
        <v>0</v>
      </c>
      <c r="H21" s="6"/>
    </row>
    <row r="22" spans="1:8" ht="15.75" thickBot="1" x14ac:dyDescent="0.3">
      <c r="A22" s="9"/>
      <c r="B22" s="23"/>
      <c r="C22" s="6"/>
      <c r="D22" s="24"/>
      <c r="E22" s="6"/>
      <c r="F22" s="38"/>
      <c r="G22" s="42"/>
      <c r="H22" s="6"/>
    </row>
    <row r="23" spans="1:8" ht="21.75" thickBot="1" x14ac:dyDescent="0.4">
      <c r="A23" s="8">
        <f>SUM(A16+A5+A21)</f>
        <v>0</v>
      </c>
      <c r="B23" s="144" t="s">
        <v>75</v>
      </c>
      <c r="C23" s="145"/>
      <c r="D23" s="145"/>
      <c r="E23" s="145"/>
      <c r="F23" s="146"/>
      <c r="G23" s="149">
        <f>SUM(+G16+G5+G21)</f>
        <v>0</v>
      </c>
      <c r="H23" s="150"/>
    </row>
    <row r="24" spans="1:8" x14ac:dyDescent="0.25">
      <c r="A24" s="25"/>
      <c r="B24" s="26"/>
      <c r="D24" s="27"/>
      <c r="G24" s="43"/>
    </row>
    <row r="25" spans="1:8" ht="15" customHeight="1" x14ac:dyDescent="0.25">
      <c r="A25" s="147" t="s">
        <v>146</v>
      </c>
      <c r="B25" s="148"/>
      <c r="C25" s="148"/>
      <c r="D25" s="148"/>
      <c r="E25" s="148"/>
      <c r="F25" s="148"/>
      <c r="G25" s="148"/>
      <c r="H25" s="148"/>
    </row>
    <row r="26" spans="1:8" x14ac:dyDescent="0.25">
      <c r="A26" s="54"/>
      <c r="B26" s="102" t="s">
        <v>145</v>
      </c>
      <c r="C26" s="102"/>
      <c r="D26" s="24"/>
      <c r="E26" s="58" t="s">
        <v>144</v>
      </c>
      <c r="F26" s="59">
        <v>1.5</v>
      </c>
      <c r="G26" s="65">
        <f>A26*F26</f>
        <v>0</v>
      </c>
      <c r="H26" s="6"/>
    </row>
    <row r="27" spans="1:8" x14ac:dyDescent="0.25">
      <c r="A27" s="54"/>
      <c r="B27" s="102" t="s">
        <v>147</v>
      </c>
      <c r="C27" s="102"/>
      <c r="D27" s="6"/>
      <c r="E27" s="58" t="s">
        <v>148</v>
      </c>
      <c r="F27" s="59">
        <v>1.5</v>
      </c>
      <c r="G27" s="65">
        <f>A27*F27</f>
        <v>0</v>
      </c>
      <c r="H27" s="16"/>
    </row>
    <row r="28" spans="1:8" x14ac:dyDescent="0.25">
      <c r="A28" s="54"/>
      <c r="B28" s="102" t="s">
        <v>180</v>
      </c>
      <c r="C28" s="102"/>
      <c r="D28" s="6"/>
      <c r="E28" s="58" t="s">
        <v>169</v>
      </c>
      <c r="F28" s="59">
        <v>23.5</v>
      </c>
      <c r="G28" s="66">
        <f>A28*F28</f>
        <v>0</v>
      </c>
      <c r="H28" s="17"/>
    </row>
    <row r="29" spans="1:8" ht="15.75" thickBot="1" x14ac:dyDescent="0.3">
      <c r="A29" s="54"/>
      <c r="B29" s="102" t="s">
        <v>240</v>
      </c>
      <c r="C29" s="102"/>
      <c r="D29" s="24"/>
      <c r="E29" s="58" t="s">
        <v>170</v>
      </c>
      <c r="F29" s="59">
        <v>5</v>
      </c>
      <c r="G29" s="66">
        <f>A29*F29</f>
        <v>0</v>
      </c>
      <c r="H29" s="17"/>
    </row>
    <row r="30" spans="1:8" ht="15.75" thickBot="1" x14ac:dyDescent="0.3">
      <c r="B30" s="2"/>
      <c r="G30" s="61">
        <f>SUM(G26:G29)</f>
        <v>0</v>
      </c>
    </row>
    <row r="31" spans="1:8" x14ac:dyDescent="0.25">
      <c r="B31" s="2"/>
    </row>
    <row r="32" spans="1:8" x14ac:dyDescent="0.25">
      <c r="B32" s="2"/>
    </row>
    <row r="33" spans="2:2" x14ac:dyDescent="0.25">
      <c r="B33" s="2"/>
    </row>
    <row r="34" spans="2:2" x14ac:dyDescent="0.25">
      <c r="B34" s="1"/>
    </row>
    <row r="35" spans="2:2" x14ac:dyDescent="0.25">
      <c r="B35" s="2"/>
    </row>
  </sheetData>
  <sheetProtection formatCells="0" formatColumns="0" formatRows="0" insertColumns="0" insertRows="0" insertHyperlinks="0" deleteColumns="0" deleteRows="0" sort="0" autoFilter="0" pivotTables="0"/>
  <mergeCells count="10">
    <mergeCell ref="B26:C26"/>
    <mergeCell ref="B29:C29"/>
    <mergeCell ref="B27:C27"/>
    <mergeCell ref="B28:C28"/>
    <mergeCell ref="A2:H2"/>
    <mergeCell ref="A6:H6"/>
    <mergeCell ref="A17:H17"/>
    <mergeCell ref="B23:F23"/>
    <mergeCell ref="A25:H25"/>
    <mergeCell ref="G23:H2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7</vt:i4>
      </vt:variant>
    </vt:vector>
  </HeadingPairs>
  <TitlesOfParts>
    <vt:vector size="10" baseType="lpstr">
      <vt:lpstr>Compilation</vt:lpstr>
      <vt:lpstr> Arbuste-fougère-vigne</vt:lpstr>
      <vt:lpstr>Arbres</vt:lpstr>
      <vt:lpstr>Arbres!aspect</vt:lpstr>
      <vt:lpstr>Arbres!autresinfos</vt:lpstr>
      <vt:lpstr>' Arbuste-fougère-vigne'!habitat</vt:lpstr>
      <vt:lpstr>Arbres!habitat</vt:lpstr>
      <vt:lpstr>' Arbuste-fougère-vigne'!Zone_d_impression</vt:lpstr>
      <vt:lpstr>Arbres!Zone_d_impression</vt:lpstr>
      <vt:lpstr>Compilation!Zone_d_impression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admin</cp:lastModifiedBy>
  <cp:lastPrinted>2020-02-20T23:07:32Z</cp:lastPrinted>
  <dcterms:created xsi:type="dcterms:W3CDTF">2018-06-15T15:44:39Z</dcterms:created>
  <dcterms:modified xsi:type="dcterms:W3CDTF">2020-02-21T16:38:24Z</dcterms:modified>
</cp:coreProperties>
</file>